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daHBZ\Desktop\"/>
    </mc:Choice>
  </mc:AlternateContent>
  <bookViews>
    <workbookView xWindow="0" yWindow="0" windowWidth="28800" windowHeight="12330" activeTab="2"/>
  </bookViews>
  <sheets>
    <sheet name="2026.opći dio-prihodi" sheetId="6" r:id="rId1"/>
    <sheet name="Posebni dio" sheetId="4" r:id="rId2"/>
    <sheet name="2026.opći dio-rashodi " sheetId="8" r:id="rId3"/>
  </sheets>
  <calcPr calcId="191029"/>
  <fileRecoveryPr autoRecover="0"/>
</workbook>
</file>

<file path=xl/calcChain.xml><?xml version="1.0" encoding="utf-8"?>
<calcChain xmlns="http://schemas.openxmlformats.org/spreadsheetml/2006/main">
  <c r="F149" i="8" l="1"/>
  <c r="D85" i="6"/>
  <c r="F93" i="6"/>
  <c r="K189" i="4"/>
  <c r="K190" i="4"/>
  <c r="G116" i="8" s="1"/>
  <c r="H116" i="8" s="1"/>
  <c r="K191" i="4"/>
  <c r="M191" i="4" s="1"/>
  <c r="D117" i="8"/>
  <c r="E117" i="8"/>
  <c r="F117" i="8"/>
  <c r="C117" i="8"/>
  <c r="D116" i="8"/>
  <c r="E116" i="8"/>
  <c r="F116" i="8"/>
  <c r="C116" i="8"/>
  <c r="D115" i="8"/>
  <c r="E115" i="8"/>
  <c r="F115" i="8"/>
  <c r="G115" i="8"/>
  <c r="H115" i="8" s="1"/>
  <c r="C115" i="8"/>
  <c r="D83" i="8"/>
  <c r="E83" i="8"/>
  <c r="F83" i="8"/>
  <c r="C83" i="8"/>
  <c r="M189" i="4"/>
  <c r="L189" i="4"/>
  <c r="L191" i="4"/>
  <c r="F92" i="6"/>
  <c r="F99" i="6"/>
  <c r="K1580" i="4"/>
  <c r="M1580" i="4" s="1"/>
  <c r="H1057" i="4"/>
  <c r="I1057" i="4"/>
  <c r="J1057" i="4"/>
  <c r="G1057" i="4"/>
  <c r="G2644" i="4"/>
  <c r="G2484" i="4"/>
  <c r="G2283" i="4"/>
  <c r="G2297" i="4"/>
  <c r="G2236" i="4"/>
  <c r="G2091" i="4"/>
  <c r="K170" i="4"/>
  <c r="L170" i="4" s="1"/>
  <c r="E78" i="6"/>
  <c r="D99" i="8"/>
  <c r="E99" i="8"/>
  <c r="F99" i="8"/>
  <c r="C99" i="8"/>
  <c r="K2003" i="4"/>
  <c r="M2003" i="4" s="1"/>
  <c r="I99" i="8" s="1"/>
  <c r="D41" i="8"/>
  <c r="E41" i="8"/>
  <c r="F41" i="8"/>
  <c r="C41" i="8"/>
  <c r="K36" i="4"/>
  <c r="L36" i="4" s="1"/>
  <c r="K2489" i="4"/>
  <c r="M2489" i="4" s="1"/>
  <c r="D127" i="8"/>
  <c r="E127" i="8"/>
  <c r="F127" i="8"/>
  <c r="C127" i="8"/>
  <c r="H2488" i="4"/>
  <c r="I2488" i="4"/>
  <c r="J2488" i="4"/>
  <c r="G2488" i="4"/>
  <c r="G2490" i="4"/>
  <c r="H2490" i="4"/>
  <c r="I2490" i="4"/>
  <c r="J2490" i="4"/>
  <c r="G117" i="8" l="1"/>
  <c r="M190" i="4"/>
  <c r="L190" i="4"/>
  <c r="I116" i="8"/>
  <c r="I115" i="8"/>
  <c r="L1580" i="4"/>
  <c r="K1057" i="4"/>
  <c r="M1057" i="4" s="1"/>
  <c r="M170" i="4"/>
  <c r="G99" i="8"/>
  <c r="L2003" i="4"/>
  <c r="H99" i="8" s="1"/>
  <c r="K2488" i="4"/>
  <c r="L2488" i="4" s="1"/>
  <c r="M36" i="4"/>
  <c r="L2489" i="4"/>
  <c r="K2490" i="4"/>
  <c r="M2490" i="4" s="1"/>
  <c r="H2174" i="4"/>
  <c r="K2181" i="4"/>
  <c r="L2181" i="4" s="1"/>
  <c r="H117" i="8" l="1"/>
  <c r="I117" i="8"/>
  <c r="L1057" i="4"/>
  <c r="M2488" i="4"/>
  <c r="L2490" i="4"/>
  <c r="M2181" i="4"/>
  <c r="D131" i="8" l="1"/>
  <c r="E131" i="8"/>
  <c r="F131" i="8"/>
  <c r="K2009" i="4"/>
  <c r="G131" i="8" s="1"/>
  <c r="H2007" i="4"/>
  <c r="I2007" i="4"/>
  <c r="J2007" i="4"/>
  <c r="G2007" i="4"/>
  <c r="D154" i="8"/>
  <c r="E154" i="8"/>
  <c r="F154" i="8"/>
  <c r="C154" i="8"/>
  <c r="K908" i="4"/>
  <c r="M908" i="4" s="1"/>
  <c r="K234" i="4"/>
  <c r="D81" i="6"/>
  <c r="M234" i="4" l="1"/>
  <c r="M2009" i="4"/>
  <c r="C131" i="8"/>
  <c r="I131" i="8" s="1"/>
  <c r="G154" i="8"/>
  <c r="I154" i="8" s="1"/>
  <c r="L908" i="4"/>
  <c r="L234" i="4"/>
  <c r="K2601" i="4"/>
  <c r="L2601" i="4" s="1"/>
  <c r="K2541" i="4"/>
  <c r="M2541" i="4" s="1"/>
  <c r="H131" i="8" l="1"/>
  <c r="H154" i="8"/>
  <c r="M2601" i="4"/>
  <c r="L2541" i="4"/>
  <c r="K1994" i="4"/>
  <c r="L1994" i="4" s="1"/>
  <c r="K1887" i="4"/>
  <c r="M1887" i="4" s="1"/>
  <c r="H1058" i="4"/>
  <c r="I1058" i="4"/>
  <c r="J1058" i="4"/>
  <c r="G1058" i="4"/>
  <c r="K1787" i="4"/>
  <c r="M1787" i="4" s="1"/>
  <c r="H1059" i="4"/>
  <c r="I1059" i="4"/>
  <c r="J1059" i="4"/>
  <c r="G1059" i="4"/>
  <c r="K1772" i="4"/>
  <c r="M1772" i="4" s="1"/>
  <c r="H1041" i="4"/>
  <c r="I1041" i="4"/>
  <c r="J1041" i="4"/>
  <c r="G1041" i="4"/>
  <c r="K1552" i="4"/>
  <c r="M1552" i="4" s="1"/>
  <c r="H1025" i="4"/>
  <c r="I1025" i="4"/>
  <c r="J1025" i="4"/>
  <c r="G1025" i="4"/>
  <c r="K1655" i="4"/>
  <c r="M1655" i="4" s="1"/>
  <c r="K1624" i="4"/>
  <c r="M1624" i="4" s="1"/>
  <c r="H1049" i="4"/>
  <c r="I1049" i="4"/>
  <c r="J1049" i="4"/>
  <c r="G1049" i="4"/>
  <c r="K1579" i="4"/>
  <c r="K1581" i="4"/>
  <c r="L1581" i="4" s="1"/>
  <c r="K1582" i="4"/>
  <c r="L77" i="4"/>
  <c r="H11" i="4"/>
  <c r="H495" i="4"/>
  <c r="D57" i="8" s="1"/>
  <c r="I495" i="4"/>
  <c r="E57" i="8" s="1"/>
  <c r="J495" i="4"/>
  <c r="F57" i="8" s="1"/>
  <c r="G495" i="4"/>
  <c r="C57" i="8" s="1"/>
  <c r="K780" i="4"/>
  <c r="M780" i="4" s="1"/>
  <c r="H506" i="4"/>
  <c r="I506" i="4"/>
  <c r="K244" i="4"/>
  <c r="M244" i="4" s="1"/>
  <c r="K245" i="4"/>
  <c r="L245" i="4" s="1"/>
  <c r="G2264" i="4"/>
  <c r="M1994" i="4" l="1"/>
  <c r="L1887" i="4"/>
  <c r="L1787" i="4"/>
  <c r="L1624" i="4"/>
  <c r="L1772" i="4"/>
  <c r="L1552" i="4"/>
  <c r="L1655" i="4"/>
  <c r="L780" i="4"/>
  <c r="L244" i="4"/>
  <c r="M245" i="4"/>
  <c r="G1501" i="4"/>
  <c r="I2588" i="4"/>
  <c r="G1545" i="4"/>
  <c r="J310" i="4"/>
  <c r="G963" i="4"/>
  <c r="G416" i="4"/>
  <c r="G345" i="4"/>
  <c r="H2060" i="4"/>
  <c r="H1138" i="4"/>
  <c r="H176" i="4"/>
  <c r="G2415" i="4"/>
  <c r="G362" i="4"/>
  <c r="I1052" i="4"/>
  <c r="J1052" i="4"/>
  <c r="K989" i="4"/>
  <c r="L989" i="4" s="1"/>
  <c r="E56" i="6"/>
  <c r="F56" i="6"/>
  <c r="G56" i="6"/>
  <c r="K40" i="4"/>
  <c r="L40" i="4" s="1"/>
  <c r="H984" i="4"/>
  <c r="I984" i="4"/>
  <c r="J984" i="4"/>
  <c r="G984" i="4"/>
  <c r="I963" i="4"/>
  <c r="J963" i="4"/>
  <c r="H963" i="4"/>
  <c r="H128" i="8"/>
  <c r="D140" i="8"/>
  <c r="E140" i="8"/>
  <c r="F140" i="8"/>
  <c r="C140" i="8"/>
  <c r="K991" i="4"/>
  <c r="L991" i="4" s="1"/>
  <c r="H140" i="8" s="1"/>
  <c r="D137" i="8"/>
  <c r="E137" i="8"/>
  <c r="F137" i="8"/>
  <c r="C137" i="8"/>
  <c r="D108" i="8"/>
  <c r="E108" i="8"/>
  <c r="F108" i="8"/>
  <c r="C108" i="8"/>
  <c r="K982" i="4"/>
  <c r="L982" i="4" s="1"/>
  <c r="K2472" i="4"/>
  <c r="L2472" i="4" s="1"/>
  <c r="D109" i="8"/>
  <c r="E109" i="8"/>
  <c r="F109" i="8"/>
  <c r="C109" i="8"/>
  <c r="K983" i="4"/>
  <c r="L983" i="4" s="1"/>
  <c r="H109" i="8" s="1"/>
  <c r="K180" i="4"/>
  <c r="M180" i="4" s="1"/>
  <c r="K2473" i="4"/>
  <c r="M2473" i="4" s="1"/>
  <c r="M360" i="4"/>
  <c r="L360" i="4"/>
  <c r="H2323" i="4"/>
  <c r="M989" i="4" l="1"/>
  <c r="M991" i="4"/>
  <c r="I140" i="8" s="1"/>
  <c r="G140" i="8"/>
  <c r="M40" i="4"/>
  <c r="M982" i="4"/>
  <c r="M2472" i="4"/>
  <c r="G109" i="8"/>
  <c r="M983" i="4"/>
  <c r="I109" i="8" s="1"/>
  <c r="L180" i="4"/>
  <c r="L2473" i="4"/>
  <c r="K1631" i="4"/>
  <c r="M1631" i="4" s="1"/>
  <c r="D138" i="8"/>
  <c r="E138" i="8"/>
  <c r="F138" i="8"/>
  <c r="D139" i="8"/>
  <c r="E139" i="8"/>
  <c r="F139" i="8"/>
  <c r="C139" i="8"/>
  <c r="K990" i="4"/>
  <c r="L990" i="4" s="1"/>
  <c r="H139" i="8" s="1"/>
  <c r="C138" i="8"/>
  <c r="H138" i="8"/>
  <c r="K981" i="4"/>
  <c r="L981" i="4" s="1"/>
  <c r="K980" i="4"/>
  <c r="L980" i="4" s="1"/>
  <c r="D76" i="8"/>
  <c r="E76" i="8"/>
  <c r="F76" i="8"/>
  <c r="C76" i="8"/>
  <c r="K972" i="4"/>
  <c r="M972" i="4" s="1"/>
  <c r="H484" i="4"/>
  <c r="I484" i="4"/>
  <c r="J484" i="4"/>
  <c r="G484" i="4"/>
  <c r="K771" i="4"/>
  <c r="M771" i="4" s="1"/>
  <c r="K772" i="4"/>
  <c r="K239" i="4"/>
  <c r="L239" i="4" s="1"/>
  <c r="K235" i="4"/>
  <c r="M235" i="4" s="1"/>
  <c r="H60" i="6"/>
  <c r="G459" i="4"/>
  <c r="G460" i="4"/>
  <c r="G461" i="4"/>
  <c r="G464" i="4"/>
  <c r="G465" i="4"/>
  <c r="G466" i="4"/>
  <c r="G467" i="4"/>
  <c r="G468" i="4"/>
  <c r="G469" i="4"/>
  <c r="G470" i="4"/>
  <c r="G471" i="4"/>
  <c r="G474" i="4"/>
  <c r="G477" i="4"/>
  <c r="G478" i="4"/>
  <c r="G480" i="4"/>
  <c r="G481" i="4"/>
  <c r="G483" i="4"/>
  <c r="G485" i="4"/>
  <c r="G486" i="4"/>
  <c r="G487" i="4"/>
  <c r="G488" i="4"/>
  <c r="G490" i="4"/>
  <c r="G491" i="4"/>
  <c r="G492" i="4"/>
  <c r="G493" i="4"/>
  <c r="G494" i="4"/>
  <c r="G496" i="4"/>
  <c r="G497" i="4"/>
  <c r="G498" i="4"/>
  <c r="G499" i="4"/>
  <c r="G500" i="4"/>
  <c r="G11" i="4"/>
  <c r="H2761" i="4"/>
  <c r="H881" i="4"/>
  <c r="G462" i="4"/>
  <c r="H84" i="4"/>
  <c r="H80" i="6"/>
  <c r="J80" i="6" s="1"/>
  <c r="D77" i="6"/>
  <c r="E77" i="6"/>
  <c r="F77" i="6"/>
  <c r="G77" i="6"/>
  <c r="D136" i="8"/>
  <c r="E136" i="8"/>
  <c r="F136" i="8"/>
  <c r="C136" i="8"/>
  <c r="K988" i="4"/>
  <c r="L988" i="4" s="1"/>
  <c r="D45" i="8"/>
  <c r="E45" i="8"/>
  <c r="F45" i="8"/>
  <c r="K2469" i="4"/>
  <c r="M2469" i="4" s="1"/>
  <c r="C45" i="8"/>
  <c r="H2466" i="4"/>
  <c r="I2466" i="4"/>
  <c r="J2466" i="4"/>
  <c r="G2466" i="4"/>
  <c r="K976" i="4"/>
  <c r="L976" i="4" s="1"/>
  <c r="D102" i="8"/>
  <c r="E102" i="8"/>
  <c r="F102" i="8"/>
  <c r="C102" i="8"/>
  <c r="K2478" i="4"/>
  <c r="L2478" i="4" s="1"/>
  <c r="H1088" i="4"/>
  <c r="D135" i="8" l="1"/>
  <c r="C135" i="8"/>
  <c r="F135" i="8"/>
  <c r="E135" i="8"/>
  <c r="M990" i="4"/>
  <c r="I139" i="8" s="1"/>
  <c r="I138" i="8"/>
  <c r="L1631" i="4"/>
  <c r="G139" i="8"/>
  <c r="G138" i="8"/>
  <c r="M981" i="4"/>
  <c r="M980" i="4"/>
  <c r="G76" i="8"/>
  <c r="L972" i="4"/>
  <c r="L771" i="4"/>
  <c r="M239" i="4"/>
  <c r="L235" i="4"/>
  <c r="M2478" i="4"/>
  <c r="G136" i="8"/>
  <c r="I80" i="6"/>
  <c r="M988" i="4"/>
  <c r="L2469" i="4"/>
  <c r="G102" i="8"/>
  <c r="M976" i="4"/>
  <c r="K381" i="4"/>
  <c r="M381" i="4" s="1"/>
  <c r="K382" i="4"/>
  <c r="M382" i="4" s="1"/>
  <c r="H380" i="4"/>
  <c r="I380" i="4"/>
  <c r="J380" i="4"/>
  <c r="G380" i="4"/>
  <c r="D130" i="8"/>
  <c r="E130" i="8"/>
  <c r="F130" i="8"/>
  <c r="C130" i="8"/>
  <c r="K2610" i="4"/>
  <c r="M2610" i="4" s="1"/>
  <c r="K356" i="4"/>
  <c r="K2532" i="4"/>
  <c r="M2532" i="4" s="1"/>
  <c r="K1993" i="4"/>
  <c r="L1993" i="4" s="1"/>
  <c r="D56" i="8"/>
  <c r="E56" i="8"/>
  <c r="F56" i="8"/>
  <c r="C56" i="8"/>
  <c r="K830" i="4"/>
  <c r="L830" i="4" s="1"/>
  <c r="K670" i="4"/>
  <c r="K1779" i="4"/>
  <c r="L1779" i="4" s="1"/>
  <c r="G1050" i="4"/>
  <c r="I1050" i="4"/>
  <c r="J1050" i="4"/>
  <c r="H1034" i="4"/>
  <c r="I1034" i="4"/>
  <c r="J1034" i="4"/>
  <c r="H1032" i="4"/>
  <c r="I1032" i="4"/>
  <c r="J1032" i="4"/>
  <c r="H1031" i="4"/>
  <c r="I1031" i="4"/>
  <c r="J1031" i="4"/>
  <c r="H1043" i="4"/>
  <c r="I1043" i="4"/>
  <c r="J1043" i="4"/>
  <c r="H1042" i="4"/>
  <c r="I1042" i="4"/>
  <c r="J1042" i="4"/>
  <c r="H1038" i="4"/>
  <c r="D40" i="8" s="1"/>
  <c r="I1038" i="4"/>
  <c r="E40" i="8" s="1"/>
  <c r="J1038" i="4"/>
  <c r="F40" i="8" s="1"/>
  <c r="H1052" i="4"/>
  <c r="H1051" i="4"/>
  <c r="I1051" i="4"/>
  <c r="J1051" i="4"/>
  <c r="H1050" i="4"/>
  <c r="H1048" i="4"/>
  <c r="I1048" i="4"/>
  <c r="J1048" i="4"/>
  <c r="H1047" i="4"/>
  <c r="I1047" i="4"/>
  <c r="J1047" i="4"/>
  <c r="H1046" i="4"/>
  <c r="I1046" i="4"/>
  <c r="J1046" i="4"/>
  <c r="H1045" i="4"/>
  <c r="I1045" i="4"/>
  <c r="J1045" i="4"/>
  <c r="K1512" i="4"/>
  <c r="K1038" i="4" s="1"/>
  <c r="G1038" i="4"/>
  <c r="C40" i="8" s="1"/>
  <c r="K1497" i="4"/>
  <c r="L1497" i="4" s="1"/>
  <c r="H1022" i="4"/>
  <c r="D23" i="8" s="1"/>
  <c r="I1022" i="4"/>
  <c r="E23" i="8" s="1"/>
  <c r="J1022" i="4"/>
  <c r="F23" i="8" s="1"/>
  <c r="G1022" i="4"/>
  <c r="C23" i="8" s="1"/>
  <c r="K977" i="4"/>
  <c r="L977" i="4" s="1"/>
  <c r="D105" i="8"/>
  <c r="E105" i="8"/>
  <c r="F105" i="8"/>
  <c r="C105" i="8"/>
  <c r="D104" i="8"/>
  <c r="E104" i="8"/>
  <c r="F104" i="8"/>
  <c r="C104" i="8"/>
  <c r="D103" i="8"/>
  <c r="E103" i="8"/>
  <c r="F103" i="8"/>
  <c r="C103" i="8"/>
  <c r="D91" i="8"/>
  <c r="E91" i="8"/>
  <c r="F91" i="8"/>
  <c r="C91" i="8"/>
  <c r="J2071" i="4"/>
  <c r="K2054" i="4"/>
  <c r="M2054" i="4" s="1"/>
  <c r="D42" i="8"/>
  <c r="E42" i="8"/>
  <c r="F42" i="8"/>
  <c r="C42" i="8"/>
  <c r="H2733" i="4"/>
  <c r="I2733" i="4"/>
  <c r="J2733" i="4"/>
  <c r="H2732" i="4"/>
  <c r="I2732" i="4"/>
  <c r="J2732" i="4"/>
  <c r="H2731" i="4"/>
  <c r="I2731" i="4"/>
  <c r="J2731" i="4"/>
  <c r="H2730" i="4"/>
  <c r="I2730" i="4"/>
  <c r="J2730" i="4"/>
  <c r="H2729" i="4"/>
  <c r="I2729" i="4"/>
  <c r="J2729" i="4"/>
  <c r="H2727" i="4"/>
  <c r="D122" i="8" s="1"/>
  <c r="I2727" i="4"/>
  <c r="E122" i="8" s="1"/>
  <c r="J2727" i="4"/>
  <c r="F122" i="8" s="1"/>
  <c r="H2726" i="4"/>
  <c r="I2726" i="4"/>
  <c r="J2726" i="4"/>
  <c r="H2725" i="4"/>
  <c r="I2725" i="4"/>
  <c r="J2725" i="4"/>
  <c r="H2724" i="4"/>
  <c r="I2724" i="4"/>
  <c r="J2724" i="4"/>
  <c r="H2723" i="4"/>
  <c r="I2723" i="4"/>
  <c r="J2723" i="4"/>
  <c r="H2722" i="4"/>
  <c r="I2722" i="4"/>
  <c r="J2722" i="4"/>
  <c r="H2721" i="4"/>
  <c r="I2721" i="4"/>
  <c r="J2721" i="4"/>
  <c r="H2720" i="4"/>
  <c r="I2720" i="4"/>
  <c r="J2720" i="4"/>
  <c r="H2719" i="4"/>
  <c r="I2719" i="4"/>
  <c r="J2719" i="4"/>
  <c r="H2734" i="4"/>
  <c r="I2734" i="4"/>
  <c r="G2734" i="4"/>
  <c r="G2733" i="4"/>
  <c r="G2732" i="4"/>
  <c r="G2731" i="4"/>
  <c r="G2730" i="4"/>
  <c r="G2729" i="4"/>
  <c r="G2727" i="4"/>
  <c r="C122" i="8" s="1"/>
  <c r="G2726" i="4"/>
  <c r="G2725" i="4"/>
  <c r="G2724" i="4"/>
  <c r="G2723" i="4"/>
  <c r="G2722" i="4"/>
  <c r="G2721" i="4"/>
  <c r="G2720" i="4"/>
  <c r="G2719" i="4"/>
  <c r="H2717" i="4"/>
  <c r="I2717" i="4"/>
  <c r="J2717" i="4"/>
  <c r="H2716" i="4"/>
  <c r="I2716" i="4"/>
  <c r="J2716" i="4"/>
  <c r="H2715" i="4"/>
  <c r="I2715" i="4"/>
  <c r="J2715" i="4"/>
  <c r="G2717" i="4"/>
  <c r="G2715" i="4"/>
  <c r="H2714" i="4"/>
  <c r="I2714" i="4"/>
  <c r="J2714" i="4"/>
  <c r="G2714" i="4"/>
  <c r="H2713" i="4"/>
  <c r="H2712" i="4" s="1"/>
  <c r="I2713" i="4"/>
  <c r="J2713" i="4"/>
  <c r="G2713" i="4"/>
  <c r="H2711" i="4"/>
  <c r="I2711" i="4"/>
  <c r="J2711" i="4"/>
  <c r="H2710" i="4"/>
  <c r="I2710" i="4"/>
  <c r="J2710" i="4"/>
  <c r="G2711" i="4"/>
  <c r="G2710" i="4"/>
  <c r="H2708" i="4"/>
  <c r="I2708" i="4"/>
  <c r="J2708" i="4"/>
  <c r="H2707" i="4"/>
  <c r="I2707" i="4"/>
  <c r="J2707" i="4"/>
  <c r="H2705" i="4"/>
  <c r="I2705" i="4"/>
  <c r="J2705" i="4"/>
  <c r="H2704" i="4"/>
  <c r="I2704" i="4"/>
  <c r="J2704" i="4"/>
  <c r="H2701" i="4"/>
  <c r="I2701" i="4"/>
  <c r="J2701" i="4"/>
  <c r="H2700" i="4"/>
  <c r="I2700" i="4"/>
  <c r="J2700" i="4"/>
  <c r="H2699" i="4"/>
  <c r="I2699" i="4"/>
  <c r="J2699" i="4"/>
  <c r="H2698" i="4"/>
  <c r="I2698" i="4"/>
  <c r="J2698" i="4"/>
  <c r="H2697" i="4"/>
  <c r="I2697" i="4"/>
  <c r="J2697" i="4"/>
  <c r="H2696" i="4"/>
  <c r="I2696" i="4"/>
  <c r="J2696" i="4"/>
  <c r="H2694" i="4"/>
  <c r="I2694" i="4"/>
  <c r="J2694" i="4"/>
  <c r="H2693" i="4"/>
  <c r="I2693" i="4"/>
  <c r="J2693" i="4"/>
  <c r="G2705" i="4"/>
  <c r="G2704" i="4"/>
  <c r="G2701" i="4"/>
  <c r="G2698" i="4"/>
  <c r="G2697" i="4"/>
  <c r="G2696" i="4"/>
  <c r="G2694" i="4"/>
  <c r="G2693" i="4"/>
  <c r="H2748" i="4"/>
  <c r="I1044" i="4" l="1"/>
  <c r="J1044" i="4"/>
  <c r="I76" i="8"/>
  <c r="H76" i="8"/>
  <c r="C64" i="8"/>
  <c r="H102" i="8"/>
  <c r="I102" i="8"/>
  <c r="L382" i="4"/>
  <c r="L381" i="4"/>
  <c r="L2610" i="4"/>
  <c r="L356" i="4"/>
  <c r="M356" i="4"/>
  <c r="L2532" i="4"/>
  <c r="M1038" i="4"/>
  <c r="G56" i="8"/>
  <c r="H56" i="8" s="1"/>
  <c r="M1993" i="4"/>
  <c r="K1022" i="4"/>
  <c r="G23" i="8" s="1"/>
  <c r="I23" i="8" s="1"/>
  <c r="I1030" i="4"/>
  <c r="M830" i="4"/>
  <c r="J1030" i="4"/>
  <c r="L1512" i="4"/>
  <c r="M1779" i="4"/>
  <c r="M1512" i="4"/>
  <c r="G42" i="8"/>
  <c r="I42" i="8" s="1"/>
  <c r="H1030" i="4"/>
  <c r="H1044" i="4"/>
  <c r="L1038" i="4"/>
  <c r="M1497" i="4"/>
  <c r="G103" i="8"/>
  <c r="H103" i="8" s="1"/>
  <c r="M977" i="4"/>
  <c r="L2054" i="4"/>
  <c r="K718" i="4"/>
  <c r="L718" i="4" s="1"/>
  <c r="H493" i="4"/>
  <c r="I493" i="4"/>
  <c r="J493" i="4"/>
  <c r="K829" i="4"/>
  <c r="M829" i="4" s="1"/>
  <c r="M670" i="4"/>
  <c r="L670" i="4"/>
  <c r="K659" i="4"/>
  <c r="M659" i="4" s="1"/>
  <c r="K543" i="4"/>
  <c r="J11" i="4"/>
  <c r="J15" i="4"/>
  <c r="J25" i="4"/>
  <c r="J28" i="4"/>
  <c r="J31" i="4"/>
  <c r="J34" i="4"/>
  <c r="J43" i="4"/>
  <c r="J54" i="4"/>
  <c r="J59" i="4"/>
  <c r="J62" i="4"/>
  <c r="J80" i="4"/>
  <c r="J84" i="4"/>
  <c r="J94" i="4"/>
  <c r="J97" i="4"/>
  <c r="J100" i="4"/>
  <c r="J103" i="4"/>
  <c r="J111" i="4"/>
  <c r="J121" i="4"/>
  <c r="J128" i="4"/>
  <c r="J145" i="4"/>
  <c r="J149" i="4"/>
  <c r="J159" i="4"/>
  <c r="J165" i="4"/>
  <c r="J168" i="4"/>
  <c r="J176" i="4"/>
  <c r="J186" i="4"/>
  <c r="K186" i="4" s="1"/>
  <c r="J194" i="4"/>
  <c r="J209" i="4"/>
  <c r="J213" i="4"/>
  <c r="J223" i="4"/>
  <c r="J226" i="4"/>
  <c r="J229" i="4"/>
  <c r="J232" i="4"/>
  <c r="J240" i="4"/>
  <c r="J252" i="4"/>
  <c r="J265" i="4"/>
  <c r="J269" i="4"/>
  <c r="J279" i="4"/>
  <c r="J282" i="4"/>
  <c r="J285" i="4"/>
  <c r="J288" i="4"/>
  <c r="J297" i="4"/>
  <c r="J307" i="4"/>
  <c r="J331" i="4"/>
  <c r="J335" i="4"/>
  <c r="J345" i="4"/>
  <c r="J348" i="4"/>
  <c r="J351" i="4"/>
  <c r="J354" i="4"/>
  <c r="J362" i="4"/>
  <c r="J372" i="4"/>
  <c r="J377" i="4"/>
  <c r="J402" i="4"/>
  <c r="J406" i="4"/>
  <c r="J416" i="4"/>
  <c r="J419" i="4"/>
  <c r="J422" i="4"/>
  <c r="J425" i="4"/>
  <c r="J431" i="4"/>
  <c r="J440" i="4"/>
  <c r="J443" i="4"/>
  <c r="J459" i="4"/>
  <c r="J460" i="4"/>
  <c r="J461" i="4"/>
  <c r="J462" i="4"/>
  <c r="J464" i="4"/>
  <c r="J465" i="4"/>
  <c r="J466" i="4"/>
  <c r="J467" i="4"/>
  <c r="J468" i="4"/>
  <c r="J469" i="4"/>
  <c r="J470" i="4"/>
  <c r="J471" i="4"/>
  <c r="J474" i="4"/>
  <c r="J475" i="4"/>
  <c r="J477" i="4"/>
  <c r="J478" i="4"/>
  <c r="J480" i="4"/>
  <c r="J481" i="4"/>
  <c r="J483" i="4"/>
  <c r="J485" i="4"/>
  <c r="J486" i="4"/>
  <c r="J487" i="4"/>
  <c r="J488" i="4"/>
  <c r="F51" i="8" s="1"/>
  <c r="J490" i="4"/>
  <c r="J491" i="4"/>
  <c r="J492" i="4"/>
  <c r="J494" i="4"/>
  <c r="J496" i="4"/>
  <c r="J497" i="4"/>
  <c r="F63" i="8" s="1"/>
  <c r="J498" i="4"/>
  <c r="J499" i="4"/>
  <c r="J500" i="4"/>
  <c r="J502" i="4"/>
  <c r="J503" i="4"/>
  <c r="J504" i="4"/>
  <c r="F153" i="8" s="1"/>
  <c r="J505" i="4"/>
  <c r="J506" i="4"/>
  <c r="J517" i="4"/>
  <c r="J522" i="4"/>
  <c r="J532" i="4"/>
  <c r="J535" i="4"/>
  <c r="J538" i="4"/>
  <c r="J541" i="4"/>
  <c r="J548" i="4"/>
  <c r="J560" i="4"/>
  <c r="J575" i="4"/>
  <c r="J580" i="4"/>
  <c r="J590" i="4"/>
  <c r="J593" i="4"/>
  <c r="J596" i="4"/>
  <c r="J599" i="4"/>
  <c r="J605" i="4"/>
  <c r="J617" i="4"/>
  <c r="J633" i="4"/>
  <c r="J638" i="4"/>
  <c r="J648" i="4"/>
  <c r="J651" i="4"/>
  <c r="J654" i="4"/>
  <c r="J657" i="4"/>
  <c r="J664" i="4"/>
  <c r="J676" i="4"/>
  <c r="J692" i="4"/>
  <c r="J697" i="4"/>
  <c r="J707" i="4"/>
  <c r="J710" i="4"/>
  <c r="J713" i="4"/>
  <c r="J716" i="4"/>
  <c r="J723" i="4"/>
  <c r="J733" i="4"/>
  <c r="J749" i="4"/>
  <c r="J753" i="4"/>
  <c r="J763" i="4"/>
  <c r="J766" i="4"/>
  <c r="J769" i="4"/>
  <c r="J776" i="4"/>
  <c r="J786" i="4"/>
  <c r="J800" i="4"/>
  <c r="J804" i="4"/>
  <c r="J814" i="4"/>
  <c r="J817" i="4"/>
  <c r="J820" i="4"/>
  <c r="J826" i="4"/>
  <c r="J836" i="4"/>
  <c r="J850" i="4"/>
  <c r="J854" i="4"/>
  <c r="J864" i="4"/>
  <c r="J867" i="4"/>
  <c r="J870" i="4"/>
  <c r="J873" i="4"/>
  <c r="J881" i="4"/>
  <c r="J890" i="4"/>
  <c r="J902" i="4"/>
  <c r="J922" i="4"/>
  <c r="J926" i="4"/>
  <c r="J937" i="4"/>
  <c r="J940" i="4"/>
  <c r="J943" i="4"/>
  <c r="J946" i="4"/>
  <c r="J953" i="4"/>
  <c r="J993" i="4"/>
  <c r="J1014" i="4"/>
  <c r="J1015" i="4"/>
  <c r="J1016" i="4"/>
  <c r="J1018" i="4"/>
  <c r="J1019" i="4"/>
  <c r="J1020" i="4"/>
  <c r="J1021" i="4"/>
  <c r="J1023" i="4"/>
  <c r="J1024" i="4"/>
  <c r="J1028" i="4"/>
  <c r="J1029" i="4"/>
  <c r="J1035" i="4"/>
  <c r="J1033" i="4" s="1"/>
  <c r="J1037" i="4"/>
  <c r="J1039" i="4"/>
  <c r="J1040" i="4"/>
  <c r="F48" i="8"/>
  <c r="J1054" i="4"/>
  <c r="F146" i="8" s="1"/>
  <c r="J1055" i="4"/>
  <c r="F147" i="8" s="1"/>
  <c r="J1056" i="4"/>
  <c r="J1060" i="4"/>
  <c r="F156" i="8" s="1"/>
  <c r="J1061" i="4"/>
  <c r="J1072" i="4"/>
  <c r="J1076" i="4"/>
  <c r="J1085" i="4"/>
  <c r="J1088" i="4"/>
  <c r="J1103" i="4"/>
  <c r="J1107" i="4"/>
  <c r="J1116" i="4"/>
  <c r="J1119" i="4"/>
  <c r="J1134" i="4"/>
  <c r="J1138" i="4"/>
  <c r="J1146" i="4"/>
  <c r="J1149" i="4"/>
  <c r="J1164" i="4"/>
  <c r="J1168" i="4"/>
  <c r="J1177" i="4"/>
  <c r="J1180" i="4"/>
  <c r="J1195" i="4"/>
  <c r="J1199" i="4"/>
  <c r="J1207" i="4"/>
  <c r="J1210" i="4"/>
  <c r="J1225" i="4"/>
  <c r="J1229" i="4"/>
  <c r="J1238" i="4"/>
  <c r="J1241" i="4"/>
  <c r="J1256" i="4"/>
  <c r="J1260" i="4"/>
  <c r="J1268" i="4"/>
  <c r="J1271" i="4"/>
  <c r="J1286" i="4"/>
  <c r="J1290" i="4"/>
  <c r="J1298" i="4"/>
  <c r="J1301" i="4"/>
  <c r="J1316" i="4"/>
  <c r="J1320" i="4"/>
  <c r="J1328" i="4"/>
  <c r="J1331" i="4"/>
  <c r="J1346" i="4"/>
  <c r="J1350" i="4"/>
  <c r="J1358" i="4"/>
  <c r="J1361" i="4"/>
  <c r="J1375" i="4"/>
  <c r="J1379" i="4"/>
  <c r="J1387" i="4"/>
  <c r="J1390" i="4"/>
  <c r="J1404" i="4"/>
  <c r="J1408" i="4"/>
  <c r="J1416" i="4"/>
  <c r="J1419" i="4"/>
  <c r="J1434" i="4"/>
  <c r="J1438" i="4"/>
  <c r="J1446" i="4"/>
  <c r="J1449" i="4"/>
  <c r="J1452" i="4"/>
  <c r="J1455" i="4"/>
  <c r="J1462" i="4"/>
  <c r="J1471" i="4"/>
  <c r="J1488" i="4"/>
  <c r="J1492" i="4"/>
  <c r="J1501" i="4"/>
  <c r="J1504" i="4"/>
  <c r="J1507" i="4"/>
  <c r="J1510" i="4"/>
  <c r="J1517" i="4"/>
  <c r="J1526" i="4"/>
  <c r="J1541" i="4"/>
  <c r="J1545" i="4"/>
  <c r="J1554" i="4"/>
  <c r="J1557" i="4"/>
  <c r="J1560" i="4"/>
  <c r="J1563" i="4"/>
  <c r="J1569" i="4"/>
  <c r="J1578" i="4"/>
  <c r="J1594" i="4"/>
  <c r="J1598" i="4"/>
  <c r="J1606" i="4"/>
  <c r="J1609" i="4"/>
  <c r="J1612" i="4"/>
  <c r="J1615" i="4"/>
  <c r="J1620" i="4"/>
  <c r="J1629" i="4"/>
  <c r="J1644" i="4"/>
  <c r="J1648" i="4"/>
  <c r="J1657" i="4"/>
  <c r="J1660" i="4"/>
  <c r="J1663" i="4"/>
  <c r="J1666" i="4"/>
  <c r="J1672" i="4"/>
  <c r="J1681" i="4"/>
  <c r="J1697" i="4"/>
  <c r="J1701" i="4"/>
  <c r="J1709" i="4"/>
  <c r="J1712" i="4"/>
  <c r="J1715" i="4"/>
  <c r="J1718" i="4"/>
  <c r="J1724" i="4"/>
  <c r="J1733" i="4"/>
  <c r="J1747" i="4"/>
  <c r="J1751" i="4"/>
  <c r="J1759" i="4"/>
  <c r="J1762" i="4"/>
  <c r="J1765" i="4"/>
  <c r="J1768" i="4"/>
  <c r="J1775" i="4"/>
  <c r="J1784" i="4"/>
  <c r="J1800" i="4"/>
  <c r="J1804" i="4"/>
  <c r="J1812" i="4"/>
  <c r="J1815" i="4"/>
  <c r="J1818" i="4"/>
  <c r="J1821" i="4"/>
  <c r="J1827" i="4"/>
  <c r="J1836" i="4"/>
  <c r="J1849" i="4"/>
  <c r="J1853" i="4"/>
  <c r="J1861" i="4"/>
  <c r="J1864" i="4"/>
  <c r="J1867" i="4"/>
  <c r="J1870" i="4"/>
  <c r="J1876" i="4"/>
  <c r="J1885" i="4"/>
  <c r="J1900" i="4"/>
  <c r="J1904" i="4"/>
  <c r="J1914" i="4"/>
  <c r="J1917" i="4"/>
  <c r="J1920" i="4"/>
  <c r="J1923" i="4"/>
  <c r="J1929" i="4"/>
  <c r="J1938" i="4"/>
  <c r="J1943" i="4"/>
  <c r="J1959" i="4"/>
  <c r="J1963" i="4"/>
  <c r="J1973" i="4"/>
  <c r="J1976" i="4"/>
  <c r="J1979" i="4"/>
  <c r="J1982" i="4"/>
  <c r="J1989" i="4"/>
  <c r="J2000" i="4"/>
  <c r="J2011" i="4"/>
  <c r="J2028" i="4"/>
  <c r="J2032" i="4"/>
  <c r="J2042" i="4"/>
  <c r="J2045" i="4"/>
  <c r="J2048" i="4"/>
  <c r="J2051" i="4"/>
  <c r="J2060" i="4"/>
  <c r="J2087" i="4"/>
  <c r="J2091" i="4"/>
  <c r="J2101" i="4"/>
  <c r="J2104" i="4"/>
  <c r="J2107" i="4"/>
  <c r="J2110" i="4"/>
  <c r="J2119" i="4"/>
  <c r="J2128" i="4"/>
  <c r="J2145" i="4"/>
  <c r="J2149" i="4"/>
  <c r="J2159" i="4"/>
  <c r="J2162" i="4"/>
  <c r="J2165" i="4"/>
  <c r="J2168" i="4"/>
  <c r="J2174" i="4"/>
  <c r="J2185" i="4"/>
  <c r="J2205" i="4"/>
  <c r="J2222" i="4"/>
  <c r="J2226" i="4"/>
  <c r="J2236" i="4"/>
  <c r="J2239" i="4"/>
  <c r="J2242" i="4"/>
  <c r="J2245" i="4"/>
  <c r="J2251" i="4"/>
  <c r="J2260" i="4"/>
  <c r="J2264" i="4"/>
  <c r="J2267" i="4"/>
  <c r="J2283" i="4"/>
  <c r="J2287" i="4"/>
  <c r="J2297" i="4"/>
  <c r="J2300" i="4"/>
  <c r="J2303" i="4"/>
  <c r="J2306" i="4"/>
  <c r="J2312" i="4"/>
  <c r="J2321" i="4"/>
  <c r="F68" i="8" s="1"/>
  <c r="J2323" i="4"/>
  <c r="J2325" i="4"/>
  <c r="J2339" i="4"/>
  <c r="J2343" i="4"/>
  <c r="J2353" i="4"/>
  <c r="J2356" i="4"/>
  <c r="J2359" i="4"/>
  <c r="J2362" i="4"/>
  <c r="J2367" i="4"/>
  <c r="J2376" i="4"/>
  <c r="J2392" i="4"/>
  <c r="J2396" i="4"/>
  <c r="J2406" i="4"/>
  <c r="J2409" i="4"/>
  <c r="J2412" i="4"/>
  <c r="J2415" i="4"/>
  <c r="J2420" i="4"/>
  <c r="J2429" i="4"/>
  <c r="J2443" i="4"/>
  <c r="J2447" i="4"/>
  <c r="J2457" i="4"/>
  <c r="J2460" i="4"/>
  <c r="J2463" i="4"/>
  <c r="J2474" i="4"/>
  <c r="J2484" i="4"/>
  <c r="J2507" i="4"/>
  <c r="J2511" i="4"/>
  <c r="J2521" i="4"/>
  <c r="J2524" i="4"/>
  <c r="J2527" i="4"/>
  <c r="J2530" i="4"/>
  <c r="J2537" i="4"/>
  <c r="J2547" i="4"/>
  <c r="J2549" i="4"/>
  <c r="J2565" i="4"/>
  <c r="J2569" i="4"/>
  <c r="J2579" i="4"/>
  <c r="J2582" i="4"/>
  <c r="J2585" i="4"/>
  <c r="J2588" i="4"/>
  <c r="J2597" i="4"/>
  <c r="J2607" i="4"/>
  <c r="J2611" i="4"/>
  <c r="J2630" i="4"/>
  <c r="J2634" i="4"/>
  <c r="J2644" i="4"/>
  <c r="J2647" i="4"/>
  <c r="J2650" i="4"/>
  <c r="J2653" i="4"/>
  <c r="J2661" i="4"/>
  <c r="J2670" i="4"/>
  <c r="J2673" i="4"/>
  <c r="J2734" i="4"/>
  <c r="J2745" i="4"/>
  <c r="J2748" i="4"/>
  <c r="J2758" i="4"/>
  <c r="J2761" i="4"/>
  <c r="J2764" i="4"/>
  <c r="J2767" i="4"/>
  <c r="J2773" i="4"/>
  <c r="J2784" i="4"/>
  <c r="G2447" i="4"/>
  <c r="G2321" i="4"/>
  <c r="C68" i="8" s="1"/>
  <c r="G1015" i="4"/>
  <c r="G710" i="4"/>
  <c r="G97" i="4"/>
  <c r="C91" i="6"/>
  <c r="H2549" i="4"/>
  <c r="G2325" i="4"/>
  <c r="H1260" i="4"/>
  <c r="D74" i="8"/>
  <c r="E74" i="8"/>
  <c r="F74" i="8"/>
  <c r="C74" i="8"/>
  <c r="K969" i="4"/>
  <c r="M969" i="4" s="1"/>
  <c r="H99" i="6"/>
  <c r="H101" i="6"/>
  <c r="H102" i="6"/>
  <c r="I102" i="6" s="1"/>
  <c r="J102" i="6"/>
  <c r="D100" i="6"/>
  <c r="E100" i="6"/>
  <c r="F100" i="6"/>
  <c r="G100" i="6"/>
  <c r="C100" i="6"/>
  <c r="H98" i="6"/>
  <c r="I98" i="6" s="1"/>
  <c r="D97" i="6"/>
  <c r="E97" i="6"/>
  <c r="F97" i="6"/>
  <c r="G97" i="6"/>
  <c r="C97" i="6"/>
  <c r="I2321" i="4"/>
  <c r="E68" i="8" s="1"/>
  <c r="H2321" i="4"/>
  <c r="D68" i="8" s="1"/>
  <c r="K2322" i="4"/>
  <c r="L2322" i="4" s="1"/>
  <c r="I2484" i="4"/>
  <c r="D89" i="8"/>
  <c r="E89" i="8"/>
  <c r="F89" i="8"/>
  <c r="C89" i="8"/>
  <c r="K975" i="4"/>
  <c r="L975" i="4" s="1"/>
  <c r="K1683" i="4"/>
  <c r="K1684" i="4"/>
  <c r="I1015" i="4"/>
  <c r="H1015" i="4"/>
  <c r="H1014" i="4"/>
  <c r="K171" i="4"/>
  <c r="D62" i="8"/>
  <c r="E62" i="8"/>
  <c r="F62" i="8"/>
  <c r="D46" i="8"/>
  <c r="E46" i="8"/>
  <c r="F46" i="8"/>
  <c r="D44" i="8"/>
  <c r="E44" i="8"/>
  <c r="F44" i="8"/>
  <c r="D39" i="8"/>
  <c r="E39" i="8"/>
  <c r="F39" i="8"/>
  <c r="K2790" i="4"/>
  <c r="L2790" i="4" s="1"/>
  <c r="K2789" i="4"/>
  <c r="L2789" i="4" s="1"/>
  <c r="K2788" i="4"/>
  <c r="M2788" i="4" s="1"/>
  <c r="K2787" i="4"/>
  <c r="K2786" i="4"/>
  <c r="K2785" i="4"/>
  <c r="I2784" i="4"/>
  <c r="H2784" i="4"/>
  <c r="G2784" i="4"/>
  <c r="K2783" i="4"/>
  <c r="M2783" i="4" s="1"/>
  <c r="K2782" i="4"/>
  <c r="M2782" i="4" s="1"/>
  <c r="K2781" i="4"/>
  <c r="K2780" i="4"/>
  <c r="L2780" i="4" s="1"/>
  <c r="K2779" i="4"/>
  <c r="M2779" i="4" s="1"/>
  <c r="K2778" i="4"/>
  <c r="M2778" i="4" s="1"/>
  <c r="K2777" i="4"/>
  <c r="K2776" i="4"/>
  <c r="L2776" i="4" s="1"/>
  <c r="K2775" i="4"/>
  <c r="L2775" i="4" s="1"/>
  <c r="K2774" i="4"/>
  <c r="M2774" i="4" s="1"/>
  <c r="I2773" i="4"/>
  <c r="H2773" i="4"/>
  <c r="G2773" i="4"/>
  <c r="K2772" i="4"/>
  <c r="L2772" i="4" s="1"/>
  <c r="K2771" i="4"/>
  <c r="M2771" i="4" s="1"/>
  <c r="K2770" i="4"/>
  <c r="M2770" i="4" s="1"/>
  <c r="K2769" i="4"/>
  <c r="K2768" i="4"/>
  <c r="L2768" i="4" s="1"/>
  <c r="I2767" i="4"/>
  <c r="H2767" i="4"/>
  <c r="G2767" i="4"/>
  <c r="K2766" i="4"/>
  <c r="M2766" i="4" s="1"/>
  <c r="K2765" i="4"/>
  <c r="I2764" i="4"/>
  <c r="H2764" i="4"/>
  <c r="G2764" i="4"/>
  <c r="K2763" i="4"/>
  <c r="M2763" i="4" s="1"/>
  <c r="K2762" i="4"/>
  <c r="M2762" i="4" s="1"/>
  <c r="I2761" i="4"/>
  <c r="G2761" i="4"/>
  <c r="K2760" i="4"/>
  <c r="L2760" i="4" s="1"/>
  <c r="K2759" i="4"/>
  <c r="M2759" i="4" s="1"/>
  <c r="I2758" i="4"/>
  <c r="H2758" i="4"/>
  <c r="G2758" i="4"/>
  <c r="K2756" i="4"/>
  <c r="L2756" i="4" s="1"/>
  <c r="K2755" i="4"/>
  <c r="L2755" i="4" s="1"/>
  <c r="K2754" i="4"/>
  <c r="M2754" i="4" s="1"/>
  <c r="K2753" i="4"/>
  <c r="K2752" i="4"/>
  <c r="L2752" i="4" s="1"/>
  <c r="K2751" i="4"/>
  <c r="M2751" i="4" s="1"/>
  <c r="K2750" i="4"/>
  <c r="M2750" i="4" s="1"/>
  <c r="K2749" i="4"/>
  <c r="I2748" i="4"/>
  <c r="G2748" i="4"/>
  <c r="K2747" i="4"/>
  <c r="L2747" i="4" s="1"/>
  <c r="K2746" i="4"/>
  <c r="M2746" i="4" s="1"/>
  <c r="I2745" i="4"/>
  <c r="H2745" i="4"/>
  <c r="G2745" i="4"/>
  <c r="G2716" i="4"/>
  <c r="G2708" i="4"/>
  <c r="G2707" i="4"/>
  <c r="G2700" i="4"/>
  <c r="G2699" i="4"/>
  <c r="G1554" i="4"/>
  <c r="G1029" i="4"/>
  <c r="H1061" i="4"/>
  <c r="I1061" i="4"/>
  <c r="G1061" i="4"/>
  <c r="H1060" i="4"/>
  <c r="D156" i="8" s="1"/>
  <c r="I1060" i="4"/>
  <c r="E156" i="8" s="1"/>
  <c r="H1056" i="4"/>
  <c r="I1056" i="4"/>
  <c r="H1040" i="4"/>
  <c r="I1040" i="4"/>
  <c r="H1039" i="4"/>
  <c r="I1039" i="4"/>
  <c r="H1037" i="4"/>
  <c r="I1037" i="4"/>
  <c r="H1035" i="4"/>
  <c r="H1033" i="4" s="1"/>
  <c r="I1035" i="4"/>
  <c r="I1033" i="4" s="1"/>
  <c r="H1029" i="4"/>
  <c r="I1029" i="4"/>
  <c r="H1028" i="4"/>
  <c r="I1028" i="4"/>
  <c r="H1024" i="4"/>
  <c r="I1024" i="4"/>
  <c r="H1023" i="4"/>
  <c r="I1023" i="4"/>
  <c r="H1021" i="4"/>
  <c r="I1021" i="4"/>
  <c r="H1020" i="4"/>
  <c r="I1020" i="4"/>
  <c r="H1019" i="4"/>
  <c r="I1019" i="4"/>
  <c r="H1018" i="4"/>
  <c r="I1018" i="4"/>
  <c r="H1016" i="4"/>
  <c r="I1016" i="4"/>
  <c r="I1014" i="4"/>
  <c r="G1060" i="4"/>
  <c r="C156" i="8" s="1"/>
  <c r="G1056" i="4"/>
  <c r="G1052" i="4"/>
  <c r="G1051" i="4"/>
  <c r="G1048" i="4"/>
  <c r="C63" i="8" s="1"/>
  <c r="G1047" i="4"/>
  <c r="G1046" i="4"/>
  <c r="C54" i="8" s="1"/>
  <c r="G1045" i="4"/>
  <c r="G1043" i="4"/>
  <c r="C51" i="8" s="1"/>
  <c r="G1042" i="4"/>
  <c r="C48" i="8"/>
  <c r="G1040" i="4"/>
  <c r="G1039" i="4"/>
  <c r="G1037" i="4"/>
  <c r="G1035" i="4"/>
  <c r="G1034" i="4"/>
  <c r="G1032" i="4"/>
  <c r="G1031" i="4"/>
  <c r="G1028" i="4"/>
  <c r="G1024" i="4"/>
  <c r="G1023" i="4"/>
  <c r="G1021" i="4"/>
  <c r="G1020" i="4"/>
  <c r="G1019" i="4"/>
  <c r="G1018" i="4"/>
  <c r="G1016" i="4"/>
  <c r="G1014" i="4"/>
  <c r="K1889" i="4"/>
  <c r="M1889" i="4" s="1"/>
  <c r="K1888" i="4"/>
  <c r="L1888" i="4" s="1"/>
  <c r="K1886" i="4"/>
  <c r="L1886" i="4" s="1"/>
  <c r="I1885" i="4"/>
  <c r="H1885" i="4"/>
  <c r="G1885" i="4"/>
  <c r="K1884" i="4"/>
  <c r="M1884" i="4" s="1"/>
  <c r="K1883" i="4"/>
  <c r="L1883" i="4" s="1"/>
  <c r="K1882" i="4"/>
  <c r="L1882" i="4" s="1"/>
  <c r="K1881" i="4"/>
  <c r="M1881" i="4" s="1"/>
  <c r="K1880" i="4"/>
  <c r="M1880" i="4" s="1"/>
  <c r="K1879" i="4"/>
  <c r="L1879" i="4" s="1"/>
  <c r="K1878" i="4"/>
  <c r="M1878" i="4" s="1"/>
  <c r="K1877" i="4"/>
  <c r="L1877" i="4" s="1"/>
  <c r="I1876" i="4"/>
  <c r="H1876" i="4"/>
  <c r="G1876" i="4"/>
  <c r="K1875" i="4"/>
  <c r="L1875" i="4" s="1"/>
  <c r="K1874" i="4"/>
  <c r="M1874" i="4" s="1"/>
  <c r="K1873" i="4"/>
  <c r="L1873" i="4" s="1"/>
  <c r="K1872" i="4"/>
  <c r="M1872" i="4" s="1"/>
  <c r="K1871" i="4"/>
  <c r="L1871" i="4" s="1"/>
  <c r="I1870" i="4"/>
  <c r="H1870" i="4"/>
  <c r="G1870" i="4"/>
  <c r="K1869" i="4"/>
  <c r="L1869" i="4" s="1"/>
  <c r="K1868" i="4"/>
  <c r="M1868" i="4" s="1"/>
  <c r="I1867" i="4"/>
  <c r="H1867" i="4"/>
  <c r="G1867" i="4"/>
  <c r="K1866" i="4"/>
  <c r="M1866" i="4" s="1"/>
  <c r="K1865" i="4"/>
  <c r="M1865" i="4" s="1"/>
  <c r="I1864" i="4"/>
  <c r="H1864" i="4"/>
  <c r="G1864" i="4"/>
  <c r="K1863" i="4"/>
  <c r="M1863" i="4" s="1"/>
  <c r="K1862" i="4"/>
  <c r="M1862" i="4" s="1"/>
  <c r="I1861" i="4"/>
  <c r="H1861" i="4"/>
  <c r="G1861" i="4"/>
  <c r="K1859" i="4"/>
  <c r="M1859" i="4" s="1"/>
  <c r="K1858" i="4"/>
  <c r="M1858" i="4" s="1"/>
  <c r="K1857" i="4"/>
  <c r="L1857" i="4" s="1"/>
  <c r="K1856" i="4"/>
  <c r="M1856" i="4" s="1"/>
  <c r="K1855" i="4"/>
  <c r="M1855" i="4" s="1"/>
  <c r="K1854" i="4"/>
  <c r="M1854" i="4" s="1"/>
  <c r="I1853" i="4"/>
  <c r="H1853" i="4"/>
  <c r="G1853" i="4"/>
  <c r="K1852" i="4"/>
  <c r="M1852" i="4" s="1"/>
  <c r="K1851" i="4"/>
  <c r="M1851" i="4" s="1"/>
  <c r="K1850" i="4"/>
  <c r="M1850" i="4" s="1"/>
  <c r="I1849" i="4"/>
  <c r="H1849" i="4"/>
  <c r="G1849" i="4"/>
  <c r="G1701" i="4"/>
  <c r="I1578" i="4"/>
  <c r="H1560" i="4"/>
  <c r="H74" i="6"/>
  <c r="J74" i="6" s="1"/>
  <c r="H2264" i="4"/>
  <c r="J1972" i="4" l="1"/>
  <c r="M1683" i="4"/>
  <c r="J1643" i="4"/>
  <c r="J1758" i="4"/>
  <c r="J222" i="4"/>
  <c r="F25" i="8"/>
  <c r="J24" i="4"/>
  <c r="J2456" i="4"/>
  <c r="M543" i="4"/>
  <c r="K484" i="4"/>
  <c r="G40" i="8" s="1"/>
  <c r="L1022" i="4"/>
  <c r="H23" i="8"/>
  <c r="M1022" i="4"/>
  <c r="I56" i="8"/>
  <c r="J1027" i="4"/>
  <c r="I103" i="8"/>
  <c r="H42" i="8"/>
  <c r="I1027" i="4"/>
  <c r="J1500" i="4"/>
  <c r="J1036" i="4"/>
  <c r="H1027" i="4"/>
  <c r="J1053" i="4"/>
  <c r="I1036" i="4"/>
  <c r="H1036" i="4"/>
  <c r="M718" i="4"/>
  <c r="F53" i="8"/>
  <c r="F64" i="8"/>
  <c r="F54" i="8"/>
  <c r="J2391" i="4"/>
  <c r="J2221" i="4"/>
  <c r="J1540" i="4"/>
  <c r="J1315" i="4"/>
  <c r="L829" i="4"/>
  <c r="J479" i="4"/>
  <c r="J1013" i="4"/>
  <c r="J531" i="4"/>
  <c r="L659" i="4"/>
  <c r="J1415" i="4"/>
  <c r="J799" i="4"/>
  <c r="J1255" i="4"/>
  <c r="L543" i="4"/>
  <c r="J1899" i="4"/>
  <c r="J482" i="4"/>
  <c r="J1224" i="4"/>
  <c r="J1163" i="4"/>
  <c r="J1133" i="4"/>
  <c r="J849" i="4"/>
  <c r="J330" i="4"/>
  <c r="J10" i="4"/>
  <c r="J2703" i="4"/>
  <c r="J2692" i="4"/>
  <c r="J2338" i="4"/>
  <c r="J1237" i="4"/>
  <c r="J1176" i="4"/>
  <c r="J1799" i="4"/>
  <c r="J1746" i="4"/>
  <c r="J1487" i="4"/>
  <c r="J1403" i="4"/>
  <c r="J1402" i="4" s="1"/>
  <c r="J1401" i="4" s="1"/>
  <c r="J1374" i="4"/>
  <c r="J1071" i="4"/>
  <c r="J1696" i="4"/>
  <c r="J1593" i="4"/>
  <c r="J1433" i="4"/>
  <c r="J1357" i="4"/>
  <c r="J1297" i="4"/>
  <c r="J1102" i="4"/>
  <c r="J691" i="4"/>
  <c r="J632" i="4"/>
  <c r="J706" i="4"/>
  <c r="J344" i="4"/>
  <c r="J2442" i="4"/>
  <c r="J1848" i="4"/>
  <c r="J1345" i="4"/>
  <c r="J1285" i="4"/>
  <c r="J1194" i="4"/>
  <c r="J1115" i="4"/>
  <c r="J589" i="4"/>
  <c r="J415" i="4"/>
  <c r="J2352" i="4"/>
  <c r="I2706" i="4"/>
  <c r="G2709" i="4"/>
  <c r="I2712" i="4"/>
  <c r="J2712" i="4"/>
  <c r="J2706" i="4"/>
  <c r="J2629" i="4"/>
  <c r="J2144" i="4"/>
  <c r="J2086" i="4"/>
  <c r="J2027" i="4"/>
  <c r="J1553" i="4"/>
  <c r="J1386" i="4"/>
  <c r="J1267" i="4"/>
  <c r="J1145" i="4"/>
  <c r="J863" i="4"/>
  <c r="J813" i="4"/>
  <c r="J574" i="4"/>
  <c r="J516" i="4"/>
  <c r="J489" i="4"/>
  <c r="J473" i="4"/>
  <c r="J458" i="4"/>
  <c r="J278" i="4"/>
  <c r="J158" i="4"/>
  <c r="J1017" i="4"/>
  <c r="J936" i="4"/>
  <c r="J762" i="4"/>
  <c r="J501" i="4"/>
  <c r="J463" i="4"/>
  <c r="J2520" i="4"/>
  <c r="J2709" i="4"/>
  <c r="J2695" i="4"/>
  <c r="J2643" i="4"/>
  <c r="J2506" i="4"/>
  <c r="J2296" i="4"/>
  <c r="J2158" i="4"/>
  <c r="J2100" i="4"/>
  <c r="J2041" i="4"/>
  <c r="J1958" i="4"/>
  <c r="J1327" i="4"/>
  <c r="J1206" i="4"/>
  <c r="J1084" i="4"/>
  <c r="J921" i="4"/>
  <c r="J748" i="4"/>
  <c r="J647" i="4"/>
  <c r="J476" i="4"/>
  <c r="J401" i="4"/>
  <c r="J264" i="4"/>
  <c r="J208" i="4"/>
  <c r="J144" i="4"/>
  <c r="J93" i="4"/>
  <c r="J79" i="4"/>
  <c r="G2703" i="4"/>
  <c r="J2757" i="4"/>
  <c r="J2578" i="4"/>
  <c r="J2282" i="4"/>
  <c r="J1913" i="4"/>
  <c r="J1708" i="4"/>
  <c r="J2235" i="4"/>
  <c r="J1860" i="4"/>
  <c r="J1656" i="4"/>
  <c r="J1445" i="4"/>
  <c r="J2728" i="4"/>
  <c r="J2744" i="4"/>
  <c r="J2718" i="4"/>
  <c r="J2564" i="4"/>
  <c r="J2405" i="4"/>
  <c r="J1811" i="4"/>
  <c r="J1605" i="4"/>
  <c r="G2712" i="4"/>
  <c r="G2706" i="4"/>
  <c r="H2706" i="4"/>
  <c r="H2709" i="4"/>
  <c r="I2692" i="4"/>
  <c r="G2692" i="4"/>
  <c r="L969" i="4"/>
  <c r="G2695" i="4"/>
  <c r="G74" i="8"/>
  <c r="K2321" i="4"/>
  <c r="L2321" i="4" s="1"/>
  <c r="H100" i="6"/>
  <c r="J98" i="6"/>
  <c r="M2322" i="4"/>
  <c r="G2744" i="4"/>
  <c r="L1683" i="4"/>
  <c r="M975" i="4"/>
  <c r="G89" i="8"/>
  <c r="H2695" i="4"/>
  <c r="M2789" i="4"/>
  <c r="K2722" i="4"/>
  <c r="L2722" i="4" s="1"/>
  <c r="K2699" i="4"/>
  <c r="M2699" i="4" s="1"/>
  <c r="K2716" i="4"/>
  <c r="M2716" i="4" s="1"/>
  <c r="K2758" i="4"/>
  <c r="M2758" i="4" s="1"/>
  <c r="K2708" i="4"/>
  <c r="M2708" i="4" s="1"/>
  <c r="H2744" i="4"/>
  <c r="G2757" i="4"/>
  <c r="M2747" i="4"/>
  <c r="L2751" i="4"/>
  <c r="K2723" i="4"/>
  <c r="M2723" i="4" s="1"/>
  <c r="K2745" i="4"/>
  <c r="M2745" i="4" s="1"/>
  <c r="L2763" i="4"/>
  <c r="K2764" i="4"/>
  <c r="L2764" i="4" s="1"/>
  <c r="M2775" i="4"/>
  <c r="K2696" i="4"/>
  <c r="M2696" i="4" s="1"/>
  <c r="K2720" i="4"/>
  <c r="L2720" i="4" s="1"/>
  <c r="M2755" i="4"/>
  <c r="K2767" i="4"/>
  <c r="L2767" i="4" s="1"/>
  <c r="M2772" i="4"/>
  <c r="K2773" i="4"/>
  <c r="L2773" i="4" s="1"/>
  <c r="K2704" i="4"/>
  <c r="L2704" i="4" s="1"/>
  <c r="K2710" i="4"/>
  <c r="L2710" i="4" s="1"/>
  <c r="K2717" i="4"/>
  <c r="M2717" i="4" s="1"/>
  <c r="I2718" i="4"/>
  <c r="K2698" i="4"/>
  <c r="L2698" i="4" s="1"/>
  <c r="I2709" i="4"/>
  <c r="K2715" i="4"/>
  <c r="M2715" i="4" s="1"/>
  <c r="K2726" i="4"/>
  <c r="M2726" i="4" s="1"/>
  <c r="K2730" i="4"/>
  <c r="M2730" i="4" s="1"/>
  <c r="M2768" i="4"/>
  <c r="L2771" i="4"/>
  <c r="M2780" i="4"/>
  <c r="L2783" i="4"/>
  <c r="K2700" i="4"/>
  <c r="L2700" i="4" s="1"/>
  <c r="K2711" i="4"/>
  <c r="L2711" i="4" s="1"/>
  <c r="K2721" i="4"/>
  <c r="G2728" i="4"/>
  <c r="M2756" i="4"/>
  <c r="I2757" i="4"/>
  <c r="L2759" i="4"/>
  <c r="M2776" i="4"/>
  <c r="L2779" i="4"/>
  <c r="K2694" i="4"/>
  <c r="M2694" i="4" s="1"/>
  <c r="K2733" i="4"/>
  <c r="L2733" i="4" s="1"/>
  <c r="M2760" i="4"/>
  <c r="K2761" i="4"/>
  <c r="M2761" i="4" s="1"/>
  <c r="K2693" i="4"/>
  <c r="K2697" i="4"/>
  <c r="I2703" i="4"/>
  <c r="K2705" i="4"/>
  <c r="K2714" i="4"/>
  <c r="K2724" i="4"/>
  <c r="L2724" i="4" s="1"/>
  <c r="K2727" i="4"/>
  <c r="K2731" i="4"/>
  <c r="M2731" i="4" s="1"/>
  <c r="K2732" i="4"/>
  <c r="K2734" i="4"/>
  <c r="M2734" i="4" s="1"/>
  <c r="K2748" i="4"/>
  <c r="L2748" i="4" s="1"/>
  <c r="M2752" i="4"/>
  <c r="M2790" i="4"/>
  <c r="M2787" i="4"/>
  <c r="L2787" i="4"/>
  <c r="K2707" i="4"/>
  <c r="L2754" i="4"/>
  <c r="L2774" i="4"/>
  <c r="L2782" i="4"/>
  <c r="K2701" i="4"/>
  <c r="H2718" i="4"/>
  <c r="I2728" i="4"/>
  <c r="L2746" i="4"/>
  <c r="L2766" i="4"/>
  <c r="K2784" i="4"/>
  <c r="M2785" i="4"/>
  <c r="L2785" i="4"/>
  <c r="K2729" i="4"/>
  <c r="L2788" i="4"/>
  <c r="M2765" i="4"/>
  <c r="L2765" i="4"/>
  <c r="G2718" i="4"/>
  <c r="K2719" i="4"/>
  <c r="H2728" i="4"/>
  <c r="I2744" i="4"/>
  <c r="L2750" i="4"/>
  <c r="L2770" i="4"/>
  <c r="L2778" i="4"/>
  <c r="H2692" i="4"/>
  <c r="I2695" i="4"/>
  <c r="H2703" i="4"/>
  <c r="K2713" i="4"/>
  <c r="K2725" i="4"/>
  <c r="M2749" i="4"/>
  <c r="L2749" i="4"/>
  <c r="M2753" i="4"/>
  <c r="L2753" i="4"/>
  <c r="H2757" i="4"/>
  <c r="L2762" i="4"/>
  <c r="M2769" i="4"/>
  <c r="L2769" i="4"/>
  <c r="M2777" i="4"/>
  <c r="L2777" i="4"/>
  <c r="M2781" i="4"/>
  <c r="L2781" i="4"/>
  <c r="I1848" i="4"/>
  <c r="H1848" i="4"/>
  <c r="K1853" i="4"/>
  <c r="L1853" i="4" s="1"/>
  <c r="G1848" i="4"/>
  <c r="L1858" i="4"/>
  <c r="M1882" i="4"/>
  <c r="K1885" i="4"/>
  <c r="M1885" i="4" s="1"/>
  <c r="L1862" i="4"/>
  <c r="L1850" i="4"/>
  <c r="M1871" i="4"/>
  <c r="L1874" i="4"/>
  <c r="M1886" i="4"/>
  <c r="L1854" i="4"/>
  <c r="M1883" i="4"/>
  <c r="K1849" i="4"/>
  <c r="L1849" i="4" s="1"/>
  <c r="K1861" i="4"/>
  <c r="L1861" i="4" s="1"/>
  <c r="K1867" i="4"/>
  <c r="M1867" i="4" s="1"/>
  <c r="M1879" i="4"/>
  <c r="G1860" i="4"/>
  <c r="L1878" i="4"/>
  <c r="L1851" i="4"/>
  <c r="L1855" i="4"/>
  <c r="L1859" i="4"/>
  <c r="H1860" i="4"/>
  <c r="L1863" i="4"/>
  <c r="L1866" i="4"/>
  <c r="I1860" i="4"/>
  <c r="M1875" i="4"/>
  <c r="K1876" i="4"/>
  <c r="M1876" i="4" s="1"/>
  <c r="M1888" i="4"/>
  <c r="K1864" i="4"/>
  <c r="L1864" i="4" s="1"/>
  <c r="K1870" i="4"/>
  <c r="M1870" i="4" s="1"/>
  <c r="L1865" i="4"/>
  <c r="L1881" i="4"/>
  <c r="L1852" i="4"/>
  <c r="L1856" i="4"/>
  <c r="M1857" i="4"/>
  <c r="L1868" i="4"/>
  <c r="M1869" i="4"/>
  <c r="L1872" i="4"/>
  <c r="M1873" i="4"/>
  <c r="M1877" i="4"/>
  <c r="L1880" i="4"/>
  <c r="L1884" i="4"/>
  <c r="L1889" i="4"/>
  <c r="I74" i="6"/>
  <c r="K1575" i="4"/>
  <c r="H633" i="4"/>
  <c r="H85" i="6"/>
  <c r="I85" i="6" s="1"/>
  <c r="H109" i="6"/>
  <c r="H105" i="6" s="1"/>
  <c r="E105" i="6"/>
  <c r="F105" i="6"/>
  <c r="G105" i="6"/>
  <c r="E33" i="6"/>
  <c r="F33" i="6"/>
  <c r="G33" i="6"/>
  <c r="J34" i="6"/>
  <c r="H116" i="6"/>
  <c r="I116" i="6" s="1"/>
  <c r="H114" i="6"/>
  <c r="I114" i="6" s="1"/>
  <c r="H94" i="6"/>
  <c r="J94" i="6" s="1"/>
  <c r="E14" i="6"/>
  <c r="F14" i="6"/>
  <c r="G14" i="6"/>
  <c r="E18" i="6"/>
  <c r="F18" i="6"/>
  <c r="G18" i="6"/>
  <c r="E37" i="6"/>
  <c r="F37" i="6"/>
  <c r="G37" i="6"/>
  <c r="I6" i="6"/>
  <c r="I40" i="6"/>
  <c r="I42" i="6"/>
  <c r="I86" i="6"/>
  <c r="I101" i="6"/>
  <c r="I104" i="6"/>
  <c r="I106" i="6"/>
  <c r="I107" i="6"/>
  <c r="I108" i="6"/>
  <c r="I110" i="6"/>
  <c r="I111" i="6"/>
  <c r="I113" i="6"/>
  <c r="I115" i="6"/>
  <c r="I117" i="6"/>
  <c r="H46" i="6"/>
  <c r="J46" i="6" s="1"/>
  <c r="H47" i="6"/>
  <c r="H49" i="6"/>
  <c r="I49" i="6" s="1"/>
  <c r="H50" i="6"/>
  <c r="I50" i="6" s="1"/>
  <c r="H45" i="6"/>
  <c r="F44" i="6"/>
  <c r="F43" i="6" s="1"/>
  <c r="G44" i="6"/>
  <c r="G43" i="6" s="1"/>
  <c r="H92" i="6"/>
  <c r="I92" i="6" s="1"/>
  <c r="H93" i="6"/>
  <c r="J93" i="6" s="1"/>
  <c r="H95" i="6"/>
  <c r="H96" i="6"/>
  <c r="H97" i="6"/>
  <c r="J97" i="6" s="1"/>
  <c r="H89" i="6"/>
  <c r="I89" i="6" s="1"/>
  <c r="H90" i="6"/>
  <c r="J90" i="6" s="1"/>
  <c r="H84" i="6"/>
  <c r="I84" i="6" s="1"/>
  <c r="E83" i="6"/>
  <c r="F83" i="6"/>
  <c r="G83" i="6"/>
  <c r="H79" i="6"/>
  <c r="J79" i="6" s="1"/>
  <c r="H81" i="6"/>
  <c r="I81" i="6" s="1"/>
  <c r="H62" i="6"/>
  <c r="I62" i="6" s="1"/>
  <c r="H63" i="6"/>
  <c r="J63" i="6" s="1"/>
  <c r="H64" i="6"/>
  <c r="J64" i="6" s="1"/>
  <c r="H65" i="6"/>
  <c r="J65" i="6" s="1"/>
  <c r="H66" i="6"/>
  <c r="I66" i="6" s="1"/>
  <c r="H67" i="6"/>
  <c r="J67" i="6" s="1"/>
  <c r="H68" i="6"/>
  <c r="I68" i="6" s="1"/>
  <c r="H69" i="6"/>
  <c r="J69" i="6" s="1"/>
  <c r="H70" i="6"/>
  <c r="J70" i="6" s="1"/>
  <c r="H71" i="6"/>
  <c r="I71" i="6" s="1"/>
  <c r="H72" i="6"/>
  <c r="J72" i="6" s="1"/>
  <c r="H73" i="6"/>
  <c r="J73" i="6" s="1"/>
  <c r="H75" i="6"/>
  <c r="J75" i="6" s="1"/>
  <c r="H76" i="6"/>
  <c r="I76" i="6" s="1"/>
  <c r="H53" i="6"/>
  <c r="I53" i="6" s="1"/>
  <c r="H55" i="6"/>
  <c r="I55" i="6" s="1"/>
  <c r="H57" i="6"/>
  <c r="H58" i="6"/>
  <c r="I58" i="6" s="1"/>
  <c r="H59" i="6"/>
  <c r="E44" i="6"/>
  <c r="E43" i="6" s="1"/>
  <c r="H39" i="6"/>
  <c r="I39" i="6" s="1"/>
  <c r="H35" i="6"/>
  <c r="I35" i="6" s="1"/>
  <c r="H36" i="6"/>
  <c r="I36" i="6" s="1"/>
  <c r="H34" i="6"/>
  <c r="I34" i="6" s="1"/>
  <c r="H28" i="6"/>
  <c r="I28" i="6" s="1"/>
  <c r="H29" i="6"/>
  <c r="I29" i="6" s="1"/>
  <c r="H30" i="6"/>
  <c r="I30" i="6" s="1"/>
  <c r="H31" i="6"/>
  <c r="I31" i="6" s="1"/>
  <c r="H32" i="6"/>
  <c r="I32" i="6" s="1"/>
  <c r="H26" i="6"/>
  <c r="I26" i="6" s="1"/>
  <c r="H24" i="6"/>
  <c r="I24" i="6" s="1"/>
  <c r="H25" i="6"/>
  <c r="I25" i="6" s="1"/>
  <c r="H21" i="6"/>
  <c r="I21" i="6" s="1"/>
  <c r="H22" i="6"/>
  <c r="I22" i="6" s="1"/>
  <c r="H20" i="6"/>
  <c r="I20" i="6" s="1"/>
  <c r="H17" i="6"/>
  <c r="I17" i="6" s="1"/>
  <c r="H16" i="6"/>
  <c r="I16" i="6" s="1"/>
  <c r="H13" i="6"/>
  <c r="H12" i="6" s="1"/>
  <c r="E12" i="6"/>
  <c r="F12" i="6"/>
  <c r="G12" i="6"/>
  <c r="E8" i="6"/>
  <c r="F8" i="6"/>
  <c r="G8" i="6"/>
  <c r="H10" i="6"/>
  <c r="I10" i="6" s="1"/>
  <c r="H11" i="6"/>
  <c r="I11" i="6" s="1"/>
  <c r="H9" i="6"/>
  <c r="F61" i="6"/>
  <c r="G61" i="6"/>
  <c r="J2441" i="4" l="1"/>
  <c r="J2440" i="4" s="1"/>
  <c r="J1642" i="4"/>
  <c r="H56" i="6"/>
  <c r="I59" i="6"/>
  <c r="J2563" i="4"/>
  <c r="I47" i="6"/>
  <c r="J47" i="6"/>
  <c r="H44" i="6"/>
  <c r="J45" i="6"/>
  <c r="I57" i="6"/>
  <c r="J1026" i="4"/>
  <c r="J400" i="4"/>
  <c r="J399" i="4" s="1"/>
  <c r="J398" i="4" s="1"/>
  <c r="J2390" i="4"/>
  <c r="J2389" i="4" s="1"/>
  <c r="J2220" i="4"/>
  <c r="J2219" i="4" s="1"/>
  <c r="L2727" i="4"/>
  <c r="G122" i="8"/>
  <c r="J1314" i="4"/>
  <c r="J1313" i="4" s="1"/>
  <c r="J690" i="4"/>
  <c r="J689" i="4" s="1"/>
  <c r="J1539" i="4"/>
  <c r="J1538" i="4" s="1"/>
  <c r="J1641" i="4"/>
  <c r="J515" i="4"/>
  <c r="J514" i="4" s="1"/>
  <c r="J1132" i="4"/>
  <c r="J1131" i="4" s="1"/>
  <c r="J1012" i="4"/>
  <c r="J1223" i="4"/>
  <c r="J1222" i="4" s="1"/>
  <c r="G2702" i="4"/>
  <c r="J1432" i="4"/>
  <c r="J1431" i="4" s="1"/>
  <c r="J1373" i="4"/>
  <c r="J1372" i="4" s="1"/>
  <c r="J2702" i="4"/>
  <c r="J573" i="4"/>
  <c r="J572" i="4" s="1"/>
  <c r="J2691" i="4"/>
  <c r="J1798" i="4"/>
  <c r="J1797" i="4" s="1"/>
  <c r="J1695" i="4"/>
  <c r="J1694" i="4" s="1"/>
  <c r="J798" i="4"/>
  <c r="J797" i="4" s="1"/>
  <c r="J1898" i="4"/>
  <c r="J1897" i="4" s="1"/>
  <c r="J2505" i="4"/>
  <c r="J2504" i="4" s="1"/>
  <c r="J2337" i="4"/>
  <c r="J2336" i="4" s="1"/>
  <c r="J329" i="4"/>
  <c r="J327" i="4" s="1"/>
  <c r="J326" i="4" s="1"/>
  <c r="J472" i="4"/>
  <c r="J1254" i="4"/>
  <c r="J1253" i="4" s="1"/>
  <c r="J848" i="4"/>
  <c r="J847" i="4" s="1"/>
  <c r="J9" i="4"/>
  <c r="J8" i="4" s="1"/>
  <c r="J1162" i="4"/>
  <c r="J1161" i="4" s="1"/>
  <c r="I40" i="8"/>
  <c r="H40" i="8"/>
  <c r="L484" i="4"/>
  <c r="M484" i="4"/>
  <c r="J2143" i="4"/>
  <c r="J2142" i="4" s="1"/>
  <c r="J1745" i="4"/>
  <c r="J1744" i="4" s="1"/>
  <c r="K2712" i="4"/>
  <c r="L2712" i="4" s="1"/>
  <c r="J1344" i="4"/>
  <c r="J1343" i="4" s="1"/>
  <c r="J1592" i="4"/>
  <c r="J1591" i="4" s="1"/>
  <c r="J1847" i="4"/>
  <c r="J1846" i="4" s="1"/>
  <c r="J2281" i="4"/>
  <c r="J2280" i="4" s="1"/>
  <c r="J207" i="4"/>
  <c r="J206" i="4" s="1"/>
  <c r="J631" i="4"/>
  <c r="J630" i="4" s="1"/>
  <c r="J1070" i="4"/>
  <c r="J1069" i="4" s="1"/>
  <c r="J1957" i="4"/>
  <c r="J1956" i="4" s="1"/>
  <c r="J457" i="4"/>
  <c r="J1284" i="4"/>
  <c r="J1283" i="4" s="1"/>
  <c r="J1486" i="4"/>
  <c r="J1485" i="4" s="1"/>
  <c r="J78" i="4"/>
  <c r="J76" i="4" s="1"/>
  <c r="J263" i="4"/>
  <c r="J262" i="4" s="1"/>
  <c r="J260" i="4" s="1"/>
  <c r="J1193" i="4"/>
  <c r="J1192" i="4" s="1"/>
  <c r="J2628" i="4"/>
  <c r="J2627" i="4" s="1"/>
  <c r="J2026" i="4"/>
  <c r="J2025" i="4" s="1"/>
  <c r="J2085" i="4"/>
  <c r="J2084" i="4" s="1"/>
  <c r="J1101" i="4"/>
  <c r="J1100" i="4" s="1"/>
  <c r="J2562" i="4"/>
  <c r="J2743" i="4"/>
  <c r="J2742" i="4" s="1"/>
  <c r="K2706" i="4"/>
  <c r="L2706" i="4" s="1"/>
  <c r="J747" i="4"/>
  <c r="J746" i="4" s="1"/>
  <c r="M2722" i="4"/>
  <c r="J143" i="4"/>
  <c r="J141" i="4" s="1"/>
  <c r="J920" i="4"/>
  <c r="J919" i="4" s="1"/>
  <c r="I1847" i="4"/>
  <c r="I1846" i="4" s="1"/>
  <c r="L2717" i="4"/>
  <c r="G2691" i="4"/>
  <c r="I2691" i="4"/>
  <c r="M1853" i="4"/>
  <c r="M2321" i="4"/>
  <c r="M1849" i="4"/>
  <c r="I74" i="8"/>
  <c r="H74" i="8"/>
  <c r="G2743" i="4"/>
  <c r="G2742" i="4" s="1"/>
  <c r="I96" i="6"/>
  <c r="J96" i="6"/>
  <c r="I95" i="6"/>
  <c r="J95" i="6"/>
  <c r="I99" i="6"/>
  <c r="J99" i="6"/>
  <c r="I60" i="6"/>
  <c r="J60" i="6"/>
  <c r="I89" i="8"/>
  <c r="H89" i="8"/>
  <c r="I2743" i="4"/>
  <c r="I2742" i="4" s="1"/>
  <c r="L2723" i="4"/>
  <c r="M2733" i="4"/>
  <c r="M2711" i="4"/>
  <c r="L2694" i="4"/>
  <c r="L2734" i="4"/>
  <c r="M2724" i="4"/>
  <c r="L2716" i="4"/>
  <c r="L2745" i="4"/>
  <c r="M2698" i="4"/>
  <c r="L2730" i="4"/>
  <c r="M2767" i="4"/>
  <c r="L2699" i="4"/>
  <c r="K2709" i="4"/>
  <c r="M2709" i="4" s="1"/>
  <c r="I2702" i="4"/>
  <c r="M2773" i="4"/>
  <c r="L2758" i="4"/>
  <c r="M2700" i="4"/>
  <c r="L2708" i="4"/>
  <c r="M2720" i="4"/>
  <c r="M2710" i="4"/>
  <c r="M2704" i="4"/>
  <c r="L2726" i="4"/>
  <c r="M2764" i="4"/>
  <c r="L2761" i="4"/>
  <c r="L2696" i="4"/>
  <c r="M2727" i="4"/>
  <c r="K2728" i="4"/>
  <c r="L2728" i="4" s="1"/>
  <c r="K1848" i="4"/>
  <c r="L1848" i="4" s="1"/>
  <c r="K2744" i="4"/>
  <c r="M2744" i="4" s="1"/>
  <c r="M2705" i="4"/>
  <c r="L2705" i="4"/>
  <c r="M2721" i="4"/>
  <c r="L2721" i="4"/>
  <c r="K2695" i="4"/>
  <c r="L2695" i="4" s="1"/>
  <c r="M2748" i="4"/>
  <c r="L2731" i="4"/>
  <c r="L2715" i="4"/>
  <c r="L2714" i="4"/>
  <c r="M2714" i="4"/>
  <c r="M2697" i="4"/>
  <c r="L2697" i="4"/>
  <c r="K2718" i="4"/>
  <c r="M2718" i="4" s="1"/>
  <c r="M2732" i="4"/>
  <c r="L2732" i="4"/>
  <c r="M2693" i="4"/>
  <c r="L2693" i="4"/>
  <c r="H2702" i="4"/>
  <c r="K2703" i="4"/>
  <c r="L2729" i="4"/>
  <c r="M2729" i="4"/>
  <c r="H2743" i="4"/>
  <c r="H2742" i="4" s="1"/>
  <c r="K2757" i="4"/>
  <c r="M2713" i="4"/>
  <c r="L2713" i="4"/>
  <c r="M2719" i="4"/>
  <c r="L2719" i="4"/>
  <c r="M2707" i="4"/>
  <c r="L2707" i="4"/>
  <c r="L2725" i="4"/>
  <c r="M2725" i="4"/>
  <c r="H2691" i="4"/>
  <c r="K2692" i="4"/>
  <c r="L2784" i="4"/>
  <c r="M2784" i="4"/>
  <c r="L2701" i="4"/>
  <c r="M2701" i="4"/>
  <c r="G1847" i="4"/>
  <c r="G1846" i="4" s="1"/>
  <c r="L1876" i="4"/>
  <c r="L1870" i="4"/>
  <c r="M1864" i="4"/>
  <c r="K1860" i="4"/>
  <c r="M1860" i="4" s="1"/>
  <c r="L1885" i="4"/>
  <c r="L1867" i="4"/>
  <c r="M1861" i="4"/>
  <c r="H1847" i="4"/>
  <c r="H1846" i="4" s="1"/>
  <c r="H8" i="6"/>
  <c r="H7" i="6" s="1"/>
  <c r="G51" i="6"/>
  <c r="G41" i="6" s="1"/>
  <c r="E7" i="6"/>
  <c r="E5" i="6" s="1"/>
  <c r="H78" i="6"/>
  <c r="I75" i="6"/>
  <c r="F51" i="6"/>
  <c r="F41" i="6" s="1"/>
  <c r="I70" i="6"/>
  <c r="I46" i="6"/>
  <c r="J89" i="6"/>
  <c r="J66" i="6"/>
  <c r="J62" i="6"/>
  <c r="F7" i="6"/>
  <c r="F5" i="6" s="1"/>
  <c r="I65" i="6"/>
  <c r="J71" i="6"/>
  <c r="H15" i="6"/>
  <c r="H14" i="6" s="1"/>
  <c r="H38" i="6"/>
  <c r="H37" i="6" s="1"/>
  <c r="I90" i="6"/>
  <c r="I73" i="6"/>
  <c r="I69" i="6"/>
  <c r="I64" i="6"/>
  <c r="J92" i="6"/>
  <c r="J76" i="6"/>
  <c r="I79" i="6"/>
  <c r="I72" i="6"/>
  <c r="I67" i="6"/>
  <c r="I63" i="6"/>
  <c r="I9" i="6"/>
  <c r="G7" i="6"/>
  <c r="G5" i="6" s="1"/>
  <c r="I93" i="6"/>
  <c r="J36" i="6"/>
  <c r="I13" i="6"/>
  <c r="H83" i="6"/>
  <c r="I109" i="6"/>
  <c r="J68" i="6"/>
  <c r="H33" i="6"/>
  <c r="I45" i="6"/>
  <c r="J81" i="6"/>
  <c r="I94" i="6"/>
  <c r="H27" i="6"/>
  <c r="E61" i="6"/>
  <c r="E51" i="6" s="1"/>
  <c r="F91" i="6"/>
  <c r="D88" i="6"/>
  <c r="E88" i="6"/>
  <c r="F88" i="6"/>
  <c r="D91" i="6"/>
  <c r="E91" i="6"/>
  <c r="G91" i="6"/>
  <c r="G88" i="6"/>
  <c r="C88" i="6"/>
  <c r="I56" i="6" l="1"/>
  <c r="E41" i="6"/>
  <c r="J78" i="6"/>
  <c r="H77" i="6"/>
  <c r="J2690" i="4"/>
  <c r="J2689" i="4" s="1"/>
  <c r="J1011" i="4"/>
  <c r="J1010" i="4" s="1"/>
  <c r="J917" i="4" s="1"/>
  <c r="M2706" i="4"/>
  <c r="I2690" i="4"/>
  <c r="I2689" i="4" s="1"/>
  <c r="G2690" i="4"/>
  <c r="G2689" i="4" s="1"/>
  <c r="J456" i="4"/>
  <c r="J455" i="4" s="1"/>
  <c r="J397" i="4" s="1"/>
  <c r="M2712" i="4"/>
  <c r="L2709" i="4"/>
  <c r="K2742" i="4"/>
  <c r="M2742" i="4" s="1"/>
  <c r="L2718" i="4"/>
  <c r="K2743" i="4"/>
  <c r="L2743" i="4" s="1"/>
  <c r="L2744" i="4"/>
  <c r="M1848" i="4"/>
  <c r="K2702" i="4"/>
  <c r="L2702" i="4" s="1"/>
  <c r="M2728" i="4"/>
  <c r="M2695" i="4"/>
  <c r="M2692" i="4"/>
  <c r="L2692" i="4"/>
  <c r="H2690" i="4"/>
  <c r="K2691" i="4"/>
  <c r="M2703" i="4"/>
  <c r="L2703" i="4"/>
  <c r="M2757" i="4"/>
  <c r="L2757" i="4"/>
  <c r="L1860" i="4"/>
  <c r="K1846" i="4"/>
  <c r="L1846" i="4" s="1"/>
  <c r="K1847" i="4"/>
  <c r="L1847" i="4" s="1"/>
  <c r="H91" i="6"/>
  <c r="I78" i="6"/>
  <c r="G87" i="6"/>
  <c r="G103" i="6" s="1"/>
  <c r="G112" i="6" s="1"/>
  <c r="G118" i="6" s="1"/>
  <c r="E87" i="6"/>
  <c r="H88" i="6"/>
  <c r="F87" i="6"/>
  <c r="F103" i="6" s="1"/>
  <c r="F112" i="6" s="1"/>
  <c r="F118" i="6" s="1"/>
  <c r="K2678" i="4"/>
  <c r="L2678" i="4" s="1"/>
  <c r="K2677" i="4"/>
  <c r="M2677" i="4" s="1"/>
  <c r="K2676" i="4"/>
  <c r="L2676" i="4" s="1"/>
  <c r="K2675" i="4"/>
  <c r="L2675" i="4" s="1"/>
  <c r="K2674" i="4"/>
  <c r="L2674" i="4" s="1"/>
  <c r="I2673" i="4"/>
  <c r="H2673" i="4"/>
  <c r="G2673" i="4"/>
  <c r="K2672" i="4"/>
  <c r="K2671" i="4"/>
  <c r="M2671" i="4" s="1"/>
  <c r="I2670" i="4"/>
  <c r="H2670" i="4"/>
  <c r="G2670" i="4"/>
  <c r="K2669" i="4"/>
  <c r="M2669" i="4" s="1"/>
  <c r="K2668" i="4"/>
  <c r="L2668" i="4" s="1"/>
  <c r="K2667" i="4"/>
  <c r="M2667" i="4" s="1"/>
  <c r="K2666" i="4"/>
  <c r="L2666" i="4" s="1"/>
  <c r="K2665" i="4"/>
  <c r="L2665" i="4" s="1"/>
  <c r="K2664" i="4"/>
  <c r="L2664" i="4" s="1"/>
  <c r="K2663" i="4"/>
  <c r="M2663" i="4" s="1"/>
  <c r="K2662" i="4"/>
  <c r="L2662" i="4" s="1"/>
  <c r="I2661" i="4"/>
  <c r="H2661" i="4"/>
  <c r="G2661" i="4"/>
  <c r="K2660" i="4"/>
  <c r="L2660" i="4" s="1"/>
  <c r="K2659" i="4"/>
  <c r="M2659" i="4" s="1"/>
  <c r="K2658" i="4"/>
  <c r="L2658" i="4" s="1"/>
  <c r="K2657" i="4"/>
  <c r="L2657" i="4" s="1"/>
  <c r="K2656" i="4"/>
  <c r="L2656" i="4" s="1"/>
  <c r="K2655" i="4"/>
  <c r="K2654" i="4"/>
  <c r="L2654" i="4" s="1"/>
  <c r="I2653" i="4"/>
  <c r="H2653" i="4"/>
  <c r="G2653" i="4"/>
  <c r="K2652" i="4"/>
  <c r="L2652" i="4" s="1"/>
  <c r="K2651" i="4"/>
  <c r="M2651" i="4" s="1"/>
  <c r="I2650" i="4"/>
  <c r="H2650" i="4"/>
  <c r="G2650" i="4"/>
  <c r="K2649" i="4"/>
  <c r="M2649" i="4" s="1"/>
  <c r="K2648" i="4"/>
  <c r="L2648" i="4" s="1"/>
  <c r="I2647" i="4"/>
  <c r="H2647" i="4"/>
  <c r="G2647" i="4"/>
  <c r="K2646" i="4"/>
  <c r="L2646" i="4" s="1"/>
  <c r="K2645" i="4"/>
  <c r="M2645" i="4" s="1"/>
  <c r="I2644" i="4"/>
  <c r="H2644" i="4"/>
  <c r="K2642" i="4"/>
  <c r="L2642" i="4" s="1"/>
  <c r="K2641" i="4"/>
  <c r="M2641" i="4" s="1"/>
  <c r="K2640" i="4"/>
  <c r="L2640" i="4" s="1"/>
  <c r="K2639" i="4"/>
  <c r="M2639" i="4" s="1"/>
  <c r="K2638" i="4"/>
  <c r="L2638" i="4" s="1"/>
  <c r="K2637" i="4"/>
  <c r="M2637" i="4" s="1"/>
  <c r="K2636" i="4"/>
  <c r="L2636" i="4" s="1"/>
  <c r="K2635" i="4"/>
  <c r="M2635" i="4" s="1"/>
  <c r="I2634" i="4"/>
  <c r="H2634" i="4"/>
  <c r="G2634" i="4"/>
  <c r="K2633" i="4"/>
  <c r="M2633" i="4" s="1"/>
  <c r="K2632" i="4"/>
  <c r="L2632" i="4" s="1"/>
  <c r="K2631" i="4"/>
  <c r="M2631" i="4" s="1"/>
  <c r="I2630" i="4"/>
  <c r="H2630" i="4"/>
  <c r="G2630" i="4"/>
  <c r="L2742" i="4" l="1"/>
  <c r="M2743" i="4"/>
  <c r="M2702" i="4"/>
  <c r="M1846" i="4"/>
  <c r="M2691" i="4"/>
  <c r="L2691" i="4"/>
  <c r="K2690" i="4"/>
  <c r="H2689" i="4"/>
  <c r="K2689" i="4" s="1"/>
  <c r="M1847" i="4"/>
  <c r="J88" i="6"/>
  <c r="I88" i="6"/>
  <c r="I91" i="6"/>
  <c r="J91" i="6"/>
  <c r="E103" i="6"/>
  <c r="E112" i="6" s="1"/>
  <c r="E118" i="6" s="1"/>
  <c r="L2645" i="4"/>
  <c r="H2629" i="4"/>
  <c r="K2644" i="4"/>
  <c r="L2644" i="4" s="1"/>
  <c r="K2634" i="4"/>
  <c r="M2634" i="4" s="1"/>
  <c r="I2643" i="4"/>
  <c r="M2658" i="4"/>
  <c r="L2641" i="4"/>
  <c r="K2650" i="4"/>
  <c r="M2650" i="4" s="1"/>
  <c r="M2642" i="4"/>
  <c r="M2655" i="4"/>
  <c r="L2637" i="4"/>
  <c r="L2649" i="4"/>
  <c r="K2661" i="4"/>
  <c r="L2661" i="4" s="1"/>
  <c r="M2662" i="4"/>
  <c r="L2667" i="4"/>
  <c r="M2675" i="4"/>
  <c r="L2663" i="4"/>
  <c r="M2666" i="4"/>
  <c r="L2631" i="4"/>
  <c r="G2643" i="4"/>
  <c r="I2629" i="4"/>
  <c r="L2635" i="4"/>
  <c r="L2639" i="4"/>
  <c r="K2647" i="4"/>
  <c r="L2647" i="4" s="1"/>
  <c r="K2670" i="4"/>
  <c r="M2670" i="4" s="1"/>
  <c r="M2657" i="4"/>
  <c r="M2665" i="4"/>
  <c r="G2629" i="4"/>
  <c r="L2633" i="4"/>
  <c r="M2638" i="4"/>
  <c r="H2643" i="4"/>
  <c r="M2646" i="4"/>
  <c r="K2653" i="4"/>
  <c r="M2653" i="4" s="1"/>
  <c r="M2654" i="4"/>
  <c r="L2669" i="4"/>
  <c r="M2676" i="4"/>
  <c r="K2630" i="4"/>
  <c r="M2632" i="4"/>
  <c r="M2636" i="4"/>
  <c r="M2640" i="4"/>
  <c r="M2648" i="4"/>
  <c r="L2651" i="4"/>
  <c r="M2652" i="4"/>
  <c r="L2655" i="4"/>
  <c r="M2656" i="4"/>
  <c r="L2659" i="4"/>
  <c r="M2660" i="4"/>
  <c r="M2664" i="4"/>
  <c r="M2668" i="4"/>
  <c r="L2671" i="4"/>
  <c r="M2674" i="4"/>
  <c r="L2677" i="4"/>
  <c r="M2678" i="4"/>
  <c r="K2673" i="4"/>
  <c r="M2689" i="4" l="1"/>
  <c r="L2689" i="4"/>
  <c r="L2690" i="4"/>
  <c r="M2690" i="4"/>
  <c r="L2634" i="4"/>
  <c r="M2644" i="4"/>
  <c r="M2647" i="4"/>
  <c r="L2670" i="4"/>
  <c r="H2628" i="4"/>
  <c r="H2627" i="4" s="1"/>
  <c r="M2661" i="4"/>
  <c r="L2650" i="4"/>
  <c r="I2628" i="4"/>
  <c r="I2627" i="4" s="1"/>
  <c r="L2653" i="4"/>
  <c r="G2628" i="4"/>
  <c r="G2627" i="4" s="1"/>
  <c r="K2643" i="4"/>
  <c r="L2643" i="4" s="1"/>
  <c r="K2629" i="4"/>
  <c r="M2673" i="4"/>
  <c r="L2673" i="4"/>
  <c r="L2630" i="4"/>
  <c r="M2630" i="4"/>
  <c r="K2627" i="4" l="1"/>
  <c r="L2627" i="4" s="1"/>
  <c r="K2628" i="4"/>
  <c r="M2628" i="4" s="1"/>
  <c r="L2629" i="4"/>
  <c r="M2629" i="4"/>
  <c r="M2643" i="4"/>
  <c r="L2628" i="4" l="1"/>
  <c r="M2627" i="4"/>
  <c r="K2380" i="4"/>
  <c r="L2380" i="4" s="1"/>
  <c r="H2376" i="4"/>
  <c r="I2376" i="4"/>
  <c r="G2376" i="4"/>
  <c r="M1684" i="4"/>
  <c r="L1684" i="4"/>
  <c r="K1236" i="4"/>
  <c r="M1236" i="4" s="1"/>
  <c r="D150" i="8"/>
  <c r="E150" i="8"/>
  <c r="F150" i="8"/>
  <c r="G150" i="8"/>
  <c r="C150" i="8"/>
  <c r="K986" i="4"/>
  <c r="G137" i="8" s="1"/>
  <c r="G135" i="8" s="1"/>
  <c r="M2380" i="4" l="1"/>
  <c r="M986" i="4"/>
  <c r="I137" i="8" s="1"/>
  <c r="L986" i="4"/>
  <c r="H137" i="8" s="1"/>
  <c r="I150" i="8"/>
  <c r="L1236" i="4"/>
  <c r="H150" i="8"/>
  <c r="H168" i="4"/>
  <c r="I168" i="4"/>
  <c r="L171" i="4"/>
  <c r="K2590" i="4"/>
  <c r="G41" i="8" s="1"/>
  <c r="K2612" i="4"/>
  <c r="H2611" i="4"/>
  <c r="I2611" i="4"/>
  <c r="G2611" i="4"/>
  <c r="K2116" i="4"/>
  <c r="M2116" i="4" s="1"/>
  <c r="K968" i="4"/>
  <c r="G73" i="8" s="1"/>
  <c r="D73" i="8"/>
  <c r="E73" i="8"/>
  <c r="F73" i="8"/>
  <c r="C73" i="8"/>
  <c r="H377" i="4"/>
  <c r="G100" i="4"/>
  <c r="C105" i="6"/>
  <c r="I105" i="6" s="1"/>
  <c r="C87" i="6"/>
  <c r="I83" i="6"/>
  <c r="C77" i="6"/>
  <c r="C61" i="6"/>
  <c r="C56" i="6"/>
  <c r="C54" i="6"/>
  <c r="C52" i="6"/>
  <c r="C48" i="6"/>
  <c r="C44" i="6"/>
  <c r="C38" i="6"/>
  <c r="I38" i="6" s="1"/>
  <c r="C33" i="6"/>
  <c r="C27" i="6"/>
  <c r="I27" i="6" s="1"/>
  <c r="C23" i="6"/>
  <c r="C19" i="6"/>
  <c r="C15" i="6"/>
  <c r="I15" i="6" s="1"/>
  <c r="I12" i="6"/>
  <c r="C8" i="6"/>
  <c r="I8" i="6" s="1"/>
  <c r="E26" i="8"/>
  <c r="F26" i="8"/>
  <c r="D26" i="8"/>
  <c r="C26" i="8"/>
  <c r="K1175" i="4"/>
  <c r="M1175" i="4" s="1"/>
  <c r="K1114" i="4"/>
  <c r="M1114" i="4" s="1"/>
  <c r="K1083" i="4"/>
  <c r="K1786" i="4"/>
  <c r="K1058" i="4" s="1"/>
  <c r="K2596" i="4"/>
  <c r="K2594" i="4"/>
  <c r="M2594" i="4" s="1"/>
  <c r="J116" i="6"/>
  <c r="J117" i="6"/>
  <c r="K998" i="4"/>
  <c r="M998" i="4" s="1"/>
  <c r="K987" i="4"/>
  <c r="L987" i="4" s="1"/>
  <c r="H943" i="4"/>
  <c r="K311" i="4"/>
  <c r="H310" i="4"/>
  <c r="I310" i="4"/>
  <c r="G310" i="4"/>
  <c r="D155" i="8"/>
  <c r="E155" i="8"/>
  <c r="F155" i="8"/>
  <c r="C155" i="8"/>
  <c r="K385" i="4"/>
  <c r="L385" i="4" s="1"/>
  <c r="D119" i="8"/>
  <c r="E119" i="8"/>
  <c r="F119" i="8"/>
  <c r="C119" i="8"/>
  <c r="K2006" i="4"/>
  <c r="G119" i="8" s="1"/>
  <c r="H2000" i="4"/>
  <c r="I2000" i="4"/>
  <c r="G2000" i="4"/>
  <c r="K906" i="4"/>
  <c r="K897" i="4"/>
  <c r="M897" i="4" s="1"/>
  <c r="D114" i="8"/>
  <c r="E114" i="8"/>
  <c r="F114" i="8"/>
  <c r="C114" i="8"/>
  <c r="D152" i="8"/>
  <c r="E152" i="8"/>
  <c r="F152" i="8"/>
  <c r="C152" i="8"/>
  <c r="K1728" i="4"/>
  <c r="M1728" i="4" s="1"/>
  <c r="H459" i="4"/>
  <c r="D12" i="8" s="1"/>
  <c r="H496" i="4"/>
  <c r="D61" i="8" s="1"/>
  <c r="I496" i="4"/>
  <c r="E61" i="8" s="1"/>
  <c r="F61" i="8"/>
  <c r="C61" i="8"/>
  <c r="K831" i="4"/>
  <c r="L831" i="4" s="1"/>
  <c r="K781" i="4"/>
  <c r="M781" i="4" s="1"/>
  <c r="K728" i="4"/>
  <c r="M728" i="4" s="1"/>
  <c r="K671" i="4"/>
  <c r="L671" i="4" s="1"/>
  <c r="K612" i="4"/>
  <c r="M612" i="4" s="1"/>
  <c r="K555" i="4"/>
  <c r="L555" i="4" s="1"/>
  <c r="D80" i="8"/>
  <c r="E80" i="8"/>
  <c r="F80" i="8"/>
  <c r="C80" i="8"/>
  <c r="K2188" i="4"/>
  <c r="G80" i="8" s="1"/>
  <c r="D157" i="8"/>
  <c r="E157" i="8"/>
  <c r="F157" i="8"/>
  <c r="C157" i="8"/>
  <c r="K1000" i="4"/>
  <c r="M1000" i="4" s="1"/>
  <c r="K994" i="4"/>
  <c r="H993" i="4"/>
  <c r="I993" i="4"/>
  <c r="G993" i="4"/>
  <c r="F163" i="8"/>
  <c r="E163" i="8"/>
  <c r="D163" i="8"/>
  <c r="F65" i="8"/>
  <c r="I499" i="4"/>
  <c r="E65" i="8" s="1"/>
  <c r="H499" i="4"/>
  <c r="D65" i="8" s="1"/>
  <c r="F38" i="8"/>
  <c r="I483" i="4"/>
  <c r="E38" i="8" s="1"/>
  <c r="H483" i="4"/>
  <c r="D38" i="8" s="1"/>
  <c r="F36" i="8"/>
  <c r="I481" i="4"/>
  <c r="E36" i="8" s="1"/>
  <c r="H481" i="4"/>
  <c r="D36" i="8" s="1"/>
  <c r="F32" i="8"/>
  <c r="I477" i="4"/>
  <c r="E32" i="8" s="1"/>
  <c r="H477" i="4"/>
  <c r="D32" i="8" s="1"/>
  <c r="F29" i="8"/>
  <c r="I474" i="4"/>
  <c r="E29" i="8" s="1"/>
  <c r="H474" i="4"/>
  <c r="D29" i="8" s="1"/>
  <c r="I471" i="4"/>
  <c r="E25" i="8" s="1"/>
  <c r="H471" i="4"/>
  <c r="D25" i="8" s="1"/>
  <c r="F21" i="8"/>
  <c r="I468" i="4"/>
  <c r="E21" i="8" s="1"/>
  <c r="H468" i="4"/>
  <c r="D21" i="8" s="1"/>
  <c r="F20" i="8"/>
  <c r="I467" i="4"/>
  <c r="E20" i="8" s="1"/>
  <c r="H467" i="4"/>
  <c r="D20" i="8" s="1"/>
  <c r="F17" i="8"/>
  <c r="I464" i="4"/>
  <c r="E17" i="8" s="1"/>
  <c r="H464" i="4"/>
  <c r="D17" i="8" s="1"/>
  <c r="F13" i="8"/>
  <c r="F12" i="8"/>
  <c r="I460" i="4"/>
  <c r="E13" i="8" s="1"/>
  <c r="I459" i="4"/>
  <c r="E12" i="8" s="1"/>
  <c r="H460" i="4"/>
  <c r="D13" i="8" s="1"/>
  <c r="G506" i="4"/>
  <c r="C163" i="8" s="1"/>
  <c r="G504" i="4"/>
  <c r="C153" i="8" s="1"/>
  <c r="G503" i="4"/>
  <c r="C149" i="8" s="1"/>
  <c r="G502" i="4"/>
  <c r="C148" i="8" s="1"/>
  <c r="C66" i="8"/>
  <c r="C65" i="8"/>
  <c r="C59" i="8"/>
  <c r="C58" i="8"/>
  <c r="C55" i="8"/>
  <c r="C53" i="8"/>
  <c r="C49" i="8"/>
  <c r="C47" i="8"/>
  <c r="C43" i="8"/>
  <c r="C38" i="8"/>
  <c r="C36" i="8"/>
  <c r="C35" i="8"/>
  <c r="C33" i="8"/>
  <c r="C32" i="8"/>
  <c r="G475" i="4"/>
  <c r="C30" i="8" s="1"/>
  <c r="C29" i="8"/>
  <c r="C25" i="8"/>
  <c r="C24" i="8"/>
  <c r="C22" i="8"/>
  <c r="C21" i="8"/>
  <c r="C20" i="8"/>
  <c r="C19" i="8"/>
  <c r="C18" i="8"/>
  <c r="C17" i="8"/>
  <c r="C14" i="8"/>
  <c r="C13" i="8"/>
  <c r="C12" i="8"/>
  <c r="G605" i="4"/>
  <c r="K622" i="4"/>
  <c r="L622" i="4" s="1"/>
  <c r="K621" i="4"/>
  <c r="L621" i="4" s="1"/>
  <c r="K620" i="4"/>
  <c r="L620" i="4" s="1"/>
  <c r="K619" i="4"/>
  <c r="M619" i="4" s="1"/>
  <c r="K618" i="4"/>
  <c r="L618" i="4" s="1"/>
  <c r="I617" i="4"/>
  <c r="H617" i="4"/>
  <c r="G617" i="4"/>
  <c r="K616" i="4"/>
  <c r="L616" i="4" s="1"/>
  <c r="K615" i="4"/>
  <c r="M615" i="4" s="1"/>
  <c r="K614" i="4"/>
  <c r="L614" i="4" s="1"/>
  <c r="K613" i="4"/>
  <c r="M613" i="4" s="1"/>
  <c r="K611" i="4"/>
  <c r="L611" i="4" s="1"/>
  <c r="K610" i="4"/>
  <c r="M610" i="4" s="1"/>
  <c r="K609" i="4"/>
  <c r="L609" i="4" s="1"/>
  <c r="K608" i="4"/>
  <c r="L608" i="4" s="1"/>
  <c r="K607" i="4"/>
  <c r="L607" i="4" s="1"/>
  <c r="K606" i="4"/>
  <c r="M606" i="4" s="1"/>
  <c r="I605" i="4"/>
  <c r="H605" i="4"/>
  <c r="K604" i="4"/>
  <c r="L604" i="4" s="1"/>
  <c r="K603" i="4"/>
  <c r="L603" i="4" s="1"/>
  <c r="K602" i="4"/>
  <c r="M602" i="4" s="1"/>
  <c r="K601" i="4"/>
  <c r="L601" i="4" s="1"/>
  <c r="K600" i="4"/>
  <c r="L600" i="4" s="1"/>
  <c r="I599" i="4"/>
  <c r="H599" i="4"/>
  <c r="G599" i="4"/>
  <c r="K598" i="4"/>
  <c r="L598" i="4" s="1"/>
  <c r="K597" i="4"/>
  <c r="L597" i="4" s="1"/>
  <c r="I596" i="4"/>
  <c r="H596" i="4"/>
  <c r="G596" i="4"/>
  <c r="K595" i="4"/>
  <c r="L595" i="4" s="1"/>
  <c r="K594" i="4"/>
  <c r="M594" i="4" s="1"/>
  <c r="I593" i="4"/>
  <c r="H593" i="4"/>
  <c r="G593" i="4"/>
  <c r="K592" i="4"/>
  <c r="L592" i="4" s="1"/>
  <c r="K591" i="4"/>
  <c r="L591" i="4" s="1"/>
  <c r="I590" i="4"/>
  <c r="H590" i="4"/>
  <c r="G590" i="4"/>
  <c r="K588" i="4"/>
  <c r="M588" i="4" s="1"/>
  <c r="K587" i="4"/>
  <c r="L587" i="4" s="1"/>
  <c r="K586" i="4"/>
  <c r="M586" i="4" s="1"/>
  <c r="K585" i="4"/>
  <c r="M585" i="4" s="1"/>
  <c r="K584" i="4"/>
  <c r="M584" i="4" s="1"/>
  <c r="K583" i="4"/>
  <c r="L583" i="4" s="1"/>
  <c r="K582" i="4"/>
  <c r="M582" i="4" s="1"/>
  <c r="K581" i="4"/>
  <c r="M581" i="4" s="1"/>
  <c r="I580" i="4"/>
  <c r="H580" i="4"/>
  <c r="G580" i="4"/>
  <c r="K579" i="4"/>
  <c r="M579" i="4" s="1"/>
  <c r="K578" i="4"/>
  <c r="M578" i="4" s="1"/>
  <c r="K577" i="4"/>
  <c r="L577" i="4" s="1"/>
  <c r="K576" i="4"/>
  <c r="M576" i="4" s="1"/>
  <c r="I575" i="4"/>
  <c r="H575" i="4"/>
  <c r="G575" i="4"/>
  <c r="G633" i="4"/>
  <c r="I633" i="4"/>
  <c r="K634" i="4"/>
  <c r="M634" i="4" s="1"/>
  <c r="K635" i="4"/>
  <c r="M635" i="4" s="1"/>
  <c r="K636" i="4"/>
  <c r="M636" i="4" s="1"/>
  <c r="K637" i="4"/>
  <c r="L637" i="4" s="1"/>
  <c r="G638" i="4"/>
  <c r="H638" i="4"/>
  <c r="I638" i="4"/>
  <c r="K639" i="4"/>
  <c r="L639" i="4" s="1"/>
  <c r="K640" i="4"/>
  <c r="L640" i="4" s="1"/>
  <c r="K641" i="4"/>
  <c r="L641" i="4" s="1"/>
  <c r="K642" i="4"/>
  <c r="L642" i="4" s="1"/>
  <c r="K643" i="4"/>
  <c r="L643" i="4" s="1"/>
  <c r="K644" i="4"/>
  <c r="L644" i="4" s="1"/>
  <c r="K645" i="4"/>
  <c r="M645" i="4" s="1"/>
  <c r="K646" i="4"/>
  <c r="M646" i="4" s="1"/>
  <c r="G648" i="4"/>
  <c r="H648" i="4"/>
  <c r="I648" i="4"/>
  <c r="K649" i="4"/>
  <c r="L649" i="4" s="1"/>
  <c r="K650" i="4"/>
  <c r="M650" i="4" s="1"/>
  <c r="G651" i="4"/>
  <c r="H651" i="4"/>
  <c r="I651" i="4"/>
  <c r="K652" i="4"/>
  <c r="L652" i="4" s="1"/>
  <c r="K653" i="4"/>
  <c r="L653" i="4" s="1"/>
  <c r="G654" i="4"/>
  <c r="H654" i="4"/>
  <c r="I654" i="4"/>
  <c r="K655" i="4"/>
  <c r="L655" i="4" s="1"/>
  <c r="K656" i="4"/>
  <c r="M656" i="4" s="1"/>
  <c r="G657" i="4"/>
  <c r="H657" i="4"/>
  <c r="I657" i="4"/>
  <c r="K658" i="4"/>
  <c r="L658" i="4" s="1"/>
  <c r="K660" i="4"/>
  <c r="L660" i="4" s="1"/>
  <c r="K661" i="4"/>
  <c r="L661" i="4" s="1"/>
  <c r="K662" i="4"/>
  <c r="L662" i="4" s="1"/>
  <c r="K663" i="4"/>
  <c r="L663" i="4" s="1"/>
  <c r="G664" i="4"/>
  <c r="H664" i="4"/>
  <c r="I664" i="4"/>
  <c r="K665" i="4"/>
  <c r="L665" i="4" s="1"/>
  <c r="K666" i="4"/>
  <c r="L666" i="4" s="1"/>
  <c r="K667" i="4"/>
  <c r="L667" i="4" s="1"/>
  <c r="K668" i="4"/>
  <c r="L668" i="4" s="1"/>
  <c r="K669" i="4"/>
  <c r="L669" i="4" s="1"/>
  <c r="K672" i="4"/>
  <c r="M672" i="4" s="1"/>
  <c r="K673" i="4"/>
  <c r="L673" i="4" s="1"/>
  <c r="K674" i="4"/>
  <c r="M674" i="4" s="1"/>
  <c r="K675" i="4"/>
  <c r="M675" i="4" s="1"/>
  <c r="G676" i="4"/>
  <c r="H676" i="4"/>
  <c r="I676" i="4"/>
  <c r="K677" i="4"/>
  <c r="M677" i="4" s="1"/>
  <c r="K678" i="4"/>
  <c r="M678" i="4" s="1"/>
  <c r="K679" i="4"/>
  <c r="L679" i="4" s="1"/>
  <c r="K680" i="4"/>
  <c r="M680" i="4" s="1"/>
  <c r="K126" i="4"/>
  <c r="G108" i="8" s="1"/>
  <c r="G15" i="4"/>
  <c r="G25" i="4"/>
  <c r="G28" i="4"/>
  <c r="G31" i="4"/>
  <c r="G34" i="4"/>
  <c r="G43" i="4"/>
  <c r="G54" i="4"/>
  <c r="G62" i="4"/>
  <c r="H2104" i="4"/>
  <c r="H461" i="4"/>
  <c r="D14" i="8" s="1"/>
  <c r="H465" i="4"/>
  <c r="D18" i="8" s="1"/>
  <c r="H466" i="4"/>
  <c r="D19" i="8" s="1"/>
  <c r="H469" i="4"/>
  <c r="D22" i="8" s="1"/>
  <c r="H505" i="4"/>
  <c r="D159" i="8" s="1"/>
  <c r="I505" i="4"/>
  <c r="E159" i="8" s="1"/>
  <c r="F159" i="8"/>
  <c r="H504" i="4"/>
  <c r="D153" i="8" s="1"/>
  <c r="I504" i="4"/>
  <c r="E153" i="8" s="1"/>
  <c r="H503" i="4"/>
  <c r="D149" i="8" s="1"/>
  <c r="I503" i="4"/>
  <c r="E149" i="8" s="1"/>
  <c r="H502" i="4"/>
  <c r="D148" i="8" s="1"/>
  <c r="I502" i="4"/>
  <c r="E148" i="8" s="1"/>
  <c r="F148" i="8"/>
  <c r="G505" i="4"/>
  <c r="C159" i="8" s="1"/>
  <c r="H500" i="4"/>
  <c r="D66" i="8" s="1"/>
  <c r="I500" i="4"/>
  <c r="E66" i="8" s="1"/>
  <c r="F66" i="8"/>
  <c r="H498" i="4"/>
  <c r="D64" i="8" s="1"/>
  <c r="I498" i="4"/>
  <c r="E64" i="8" s="1"/>
  <c r="H497" i="4"/>
  <c r="D63" i="8" s="1"/>
  <c r="I497" i="4"/>
  <c r="E63" i="8" s="1"/>
  <c r="H494" i="4"/>
  <c r="D59" i="8" s="1"/>
  <c r="I494" i="4"/>
  <c r="E59" i="8" s="1"/>
  <c r="F59" i="8"/>
  <c r="D58" i="8"/>
  <c r="E58" i="8"/>
  <c r="F58" i="8"/>
  <c r="H492" i="4"/>
  <c r="D55" i="8" s="1"/>
  <c r="I492" i="4"/>
  <c r="E55" i="8" s="1"/>
  <c r="F55" i="8"/>
  <c r="H491" i="4"/>
  <c r="D54" i="8" s="1"/>
  <c r="I491" i="4"/>
  <c r="E54" i="8" s="1"/>
  <c r="H490" i="4"/>
  <c r="D53" i="8" s="1"/>
  <c r="I490" i="4"/>
  <c r="E53" i="8" s="1"/>
  <c r="I488" i="4"/>
  <c r="E51" i="8" s="1"/>
  <c r="H488" i="4"/>
  <c r="D51" i="8" s="1"/>
  <c r="F49" i="8"/>
  <c r="I487" i="4"/>
  <c r="E49" i="8" s="1"/>
  <c r="H487" i="4"/>
  <c r="D49" i="8" s="1"/>
  <c r="F47" i="8"/>
  <c r="I486" i="4"/>
  <c r="E47" i="8" s="1"/>
  <c r="H486" i="4"/>
  <c r="D47" i="8" s="1"/>
  <c r="F43" i="8"/>
  <c r="I485" i="4"/>
  <c r="E43" i="8" s="1"/>
  <c r="H485" i="4"/>
  <c r="D43" i="8" s="1"/>
  <c r="F35" i="8"/>
  <c r="I480" i="4"/>
  <c r="E35" i="8" s="1"/>
  <c r="H480" i="4"/>
  <c r="D35" i="8" s="1"/>
  <c r="F33" i="8"/>
  <c r="I478" i="4"/>
  <c r="E33" i="8" s="1"/>
  <c r="H478" i="4"/>
  <c r="D33" i="8" s="1"/>
  <c r="F30" i="8"/>
  <c r="I475" i="4"/>
  <c r="E30" i="8" s="1"/>
  <c r="H475" i="4"/>
  <c r="D30" i="8" s="1"/>
  <c r="F22" i="8"/>
  <c r="F19" i="8"/>
  <c r="F18" i="8"/>
  <c r="I470" i="4"/>
  <c r="E24" i="8" s="1"/>
  <c r="I469" i="4"/>
  <c r="E22" i="8" s="1"/>
  <c r="I466" i="4"/>
  <c r="E19" i="8" s="1"/>
  <c r="I465" i="4"/>
  <c r="E18" i="8" s="1"/>
  <c r="F15" i="8"/>
  <c r="F14" i="8"/>
  <c r="I462" i="4"/>
  <c r="E15" i="8" s="1"/>
  <c r="I461" i="4"/>
  <c r="E14" i="8" s="1"/>
  <c r="H462" i="4"/>
  <c r="D15" i="8" s="1"/>
  <c r="K2187" i="4"/>
  <c r="M2187" i="4" s="1"/>
  <c r="D79" i="8"/>
  <c r="E79" i="8"/>
  <c r="F79" i="8"/>
  <c r="C79" i="8"/>
  <c r="K775" i="4"/>
  <c r="M775" i="4" s="1"/>
  <c r="K774" i="4"/>
  <c r="L774" i="4" s="1"/>
  <c r="D33" i="6"/>
  <c r="D44" i="6"/>
  <c r="K2189" i="4"/>
  <c r="K1472" i="4"/>
  <c r="K1054" i="4" s="1"/>
  <c r="H1054" i="4"/>
  <c r="D146" i="8" s="1"/>
  <c r="H1055" i="4"/>
  <c r="D147" i="8" s="1"/>
  <c r="I1054" i="4"/>
  <c r="E146" i="8" s="1"/>
  <c r="G1054" i="4"/>
  <c r="C146" i="8" s="1"/>
  <c r="H1471" i="4"/>
  <c r="I1471" i="4"/>
  <c r="G1471" i="4"/>
  <c r="K2075" i="4"/>
  <c r="K2064" i="4"/>
  <c r="L2064" i="4" s="1"/>
  <c r="K825" i="4"/>
  <c r="M825" i="4" s="1"/>
  <c r="K824" i="4"/>
  <c r="L824" i="4" s="1"/>
  <c r="K554" i="4"/>
  <c r="G926" i="4"/>
  <c r="G1938" i="4"/>
  <c r="K779" i="4"/>
  <c r="M779" i="4" s="1"/>
  <c r="D86" i="8"/>
  <c r="E86" i="8"/>
  <c r="F86" i="8"/>
  <c r="C86" i="8"/>
  <c r="K2262" i="4"/>
  <c r="L2262" i="4" s="1"/>
  <c r="H1149" i="4"/>
  <c r="I1149" i="4"/>
  <c r="H1517" i="4"/>
  <c r="I1517" i="4"/>
  <c r="H2367" i="4"/>
  <c r="D48" i="8"/>
  <c r="E48" i="8"/>
  <c r="K839" i="4"/>
  <c r="M839" i="4" s="1"/>
  <c r="K838" i="4"/>
  <c r="M838" i="4" s="1"/>
  <c r="K837" i="4"/>
  <c r="M837" i="4" s="1"/>
  <c r="I836" i="4"/>
  <c r="H836" i="4"/>
  <c r="G836" i="4"/>
  <c r="K835" i="4"/>
  <c r="M835" i="4" s="1"/>
  <c r="K834" i="4"/>
  <c r="K833" i="4"/>
  <c r="M833" i="4" s="1"/>
  <c r="K832" i="4"/>
  <c r="L832" i="4" s="1"/>
  <c r="K828" i="4"/>
  <c r="M828" i="4" s="1"/>
  <c r="K827" i="4"/>
  <c r="M827" i="4" s="1"/>
  <c r="I826" i="4"/>
  <c r="H826" i="4"/>
  <c r="G826" i="4"/>
  <c r="K823" i="4"/>
  <c r="M823" i="4" s="1"/>
  <c r="K822" i="4"/>
  <c r="L822" i="4" s="1"/>
  <c r="K821" i="4"/>
  <c r="M821" i="4" s="1"/>
  <c r="I820" i="4"/>
  <c r="H820" i="4"/>
  <c r="G820" i="4"/>
  <c r="K819" i="4"/>
  <c r="L819" i="4" s="1"/>
  <c r="K818" i="4"/>
  <c r="M818" i="4" s="1"/>
  <c r="I817" i="4"/>
  <c r="H817" i="4"/>
  <c r="G817" i="4"/>
  <c r="K816" i="4"/>
  <c r="M816" i="4" s="1"/>
  <c r="K815" i="4"/>
  <c r="M815" i="4" s="1"/>
  <c r="I814" i="4"/>
  <c r="H814" i="4"/>
  <c r="G814" i="4"/>
  <c r="K812" i="4"/>
  <c r="M812" i="4" s="1"/>
  <c r="K811" i="4"/>
  <c r="L811" i="4" s="1"/>
  <c r="K810" i="4"/>
  <c r="M810" i="4" s="1"/>
  <c r="K809" i="4"/>
  <c r="M809" i="4" s="1"/>
  <c r="K808" i="4"/>
  <c r="L808" i="4" s="1"/>
  <c r="K807" i="4"/>
  <c r="M807" i="4" s="1"/>
  <c r="K806" i="4"/>
  <c r="M806" i="4" s="1"/>
  <c r="K805" i="4"/>
  <c r="M805" i="4" s="1"/>
  <c r="I804" i="4"/>
  <c r="H804" i="4"/>
  <c r="G804" i="4"/>
  <c r="K803" i="4"/>
  <c r="M803" i="4" s="1"/>
  <c r="K802" i="4"/>
  <c r="L802" i="4" s="1"/>
  <c r="K801" i="4"/>
  <c r="M801" i="4" s="1"/>
  <c r="I800" i="4"/>
  <c r="H800" i="4"/>
  <c r="G800" i="4"/>
  <c r="H1681" i="4"/>
  <c r="K1721" i="4"/>
  <c r="L1721" i="4" s="1"/>
  <c r="D113" i="8"/>
  <c r="E113" i="8"/>
  <c r="F113" i="8"/>
  <c r="C113" i="8"/>
  <c r="K124" i="4"/>
  <c r="L124" i="4" s="1"/>
  <c r="K115" i="4"/>
  <c r="M115" i="4" s="1"/>
  <c r="H1648" i="4"/>
  <c r="K2209" i="4"/>
  <c r="L2209" i="4" s="1"/>
  <c r="K2203" i="4"/>
  <c r="M2203" i="4" s="1"/>
  <c r="H1180" i="4"/>
  <c r="H252" i="4"/>
  <c r="H1119" i="4"/>
  <c r="H940" i="4"/>
  <c r="G1765" i="4"/>
  <c r="G692" i="4"/>
  <c r="G2524" i="4"/>
  <c r="K301" i="4"/>
  <c r="I2011" i="4"/>
  <c r="K736" i="4"/>
  <c r="M736" i="4" s="1"/>
  <c r="K563" i="4"/>
  <c r="M563" i="4" s="1"/>
  <c r="K695" i="4"/>
  <c r="M695" i="4" s="1"/>
  <c r="K520" i="4"/>
  <c r="M520" i="4" s="1"/>
  <c r="M1581" i="4"/>
  <c r="K2471" i="4"/>
  <c r="L2471" i="4" s="1"/>
  <c r="H8" i="8"/>
  <c r="K251" i="4"/>
  <c r="M251" i="4" s="1"/>
  <c r="H2565" i="4"/>
  <c r="I2565" i="4"/>
  <c r="G2565" i="4"/>
  <c r="K2568" i="4"/>
  <c r="M2568" i="4" s="1"/>
  <c r="H2507" i="4"/>
  <c r="I2507" i="4"/>
  <c r="G2507" i="4"/>
  <c r="K2510" i="4"/>
  <c r="L2510" i="4" s="1"/>
  <c r="H2443" i="4"/>
  <c r="I2443" i="4"/>
  <c r="G2443" i="4"/>
  <c r="K2446" i="4"/>
  <c r="L2446" i="4" s="1"/>
  <c r="H2392" i="4"/>
  <c r="I2392" i="4"/>
  <c r="G2392" i="4"/>
  <c r="K2395" i="4"/>
  <c r="M2395" i="4" s="1"/>
  <c r="H2339" i="4"/>
  <c r="I2339" i="4"/>
  <c r="G2339" i="4"/>
  <c r="K2342" i="4"/>
  <c r="L2342" i="4" s="1"/>
  <c r="H2283" i="4"/>
  <c r="I2283" i="4"/>
  <c r="K2286" i="4"/>
  <c r="L2286" i="4" s="1"/>
  <c r="H2222" i="4"/>
  <c r="I2222" i="4"/>
  <c r="G2222" i="4"/>
  <c r="K2225" i="4"/>
  <c r="M2225" i="4" s="1"/>
  <c r="H2145" i="4"/>
  <c r="I2145" i="4"/>
  <c r="G2145" i="4"/>
  <c r="K2148" i="4"/>
  <c r="M2148" i="4" s="1"/>
  <c r="H2087" i="4"/>
  <c r="I2087" i="4"/>
  <c r="G2087" i="4"/>
  <c r="K2090" i="4"/>
  <c r="M2090" i="4" s="1"/>
  <c r="H2028" i="4"/>
  <c r="I2028" i="4"/>
  <c r="G2028" i="4"/>
  <c r="K2031" i="4"/>
  <c r="L2031" i="4" s="1"/>
  <c r="H1959" i="4"/>
  <c r="I1959" i="4"/>
  <c r="G1959" i="4"/>
  <c r="K1962" i="4"/>
  <c r="M1962" i="4" s="1"/>
  <c r="H1900" i="4"/>
  <c r="I1900" i="4"/>
  <c r="G1900" i="4"/>
  <c r="K1903" i="4"/>
  <c r="L1903" i="4" s="1"/>
  <c r="K925" i="4"/>
  <c r="M925" i="4" s="1"/>
  <c r="H922" i="4"/>
  <c r="I922" i="4"/>
  <c r="G922" i="4"/>
  <c r="H850" i="4"/>
  <c r="I850" i="4"/>
  <c r="G850" i="4"/>
  <c r="K853" i="4"/>
  <c r="M853" i="4" s="1"/>
  <c r="H749" i="4"/>
  <c r="I749" i="4"/>
  <c r="G749" i="4"/>
  <c r="K752" i="4"/>
  <c r="M752" i="4" s="1"/>
  <c r="H692" i="4"/>
  <c r="I692" i="4"/>
  <c r="K696" i="4"/>
  <c r="M696" i="4" s="1"/>
  <c r="H517" i="4"/>
  <c r="I517" i="4"/>
  <c r="G517" i="4"/>
  <c r="K521" i="4"/>
  <c r="H402" i="4"/>
  <c r="I402" i="4"/>
  <c r="G402" i="4"/>
  <c r="K405" i="4"/>
  <c r="M405" i="4" s="1"/>
  <c r="K334" i="4"/>
  <c r="L334" i="4" s="1"/>
  <c r="H331" i="4"/>
  <c r="I331" i="4"/>
  <c r="G331" i="4"/>
  <c r="H265" i="4"/>
  <c r="I265" i="4"/>
  <c r="G265" i="4"/>
  <c r="K268" i="4"/>
  <c r="L268" i="4" s="1"/>
  <c r="H209" i="4"/>
  <c r="I209" i="4"/>
  <c r="G209" i="4"/>
  <c r="K212" i="4"/>
  <c r="L212" i="4" s="1"/>
  <c r="K148" i="4"/>
  <c r="M148" i="4" s="1"/>
  <c r="H145" i="4"/>
  <c r="I145" i="4"/>
  <c r="G145" i="4"/>
  <c r="K83" i="4"/>
  <c r="M83" i="4" s="1"/>
  <c r="H80" i="4"/>
  <c r="I80" i="4"/>
  <c r="G80" i="4"/>
  <c r="I11" i="4"/>
  <c r="K14" i="4"/>
  <c r="K1289" i="4"/>
  <c r="M1289" i="4" s="1"/>
  <c r="K1259" i="4"/>
  <c r="M1259" i="4" s="1"/>
  <c r="K1228" i="4"/>
  <c r="M1228" i="4" s="1"/>
  <c r="H1225" i="4"/>
  <c r="I1225" i="4"/>
  <c r="K1198" i="4"/>
  <c r="M1198" i="4" s="1"/>
  <c r="H1195" i="4"/>
  <c r="I1195" i="4"/>
  <c r="K1167" i="4"/>
  <c r="L1167" i="4" s="1"/>
  <c r="H1164" i="4"/>
  <c r="I1164" i="4"/>
  <c r="K1137" i="4"/>
  <c r="M1137" i="4" s="1"/>
  <c r="H1134" i="4"/>
  <c r="I1134" i="4"/>
  <c r="K1106" i="4"/>
  <c r="L1106" i="4" s="1"/>
  <c r="H1103" i="4"/>
  <c r="I1103" i="4"/>
  <c r="K1075" i="4"/>
  <c r="H1072" i="4"/>
  <c r="I1072" i="4"/>
  <c r="H1800" i="4"/>
  <c r="I1800" i="4"/>
  <c r="G1800" i="4"/>
  <c r="K1803" i="4"/>
  <c r="L1803" i="4" s="1"/>
  <c r="H1747" i="4"/>
  <c r="I1747" i="4"/>
  <c r="G1747" i="4"/>
  <c r="K1750" i="4"/>
  <c r="L1750" i="4" s="1"/>
  <c r="H1697" i="4"/>
  <c r="I1697" i="4"/>
  <c r="G1697" i="4"/>
  <c r="K1700" i="4"/>
  <c r="M1700" i="4" s="1"/>
  <c r="H1644" i="4"/>
  <c r="I1644" i="4"/>
  <c r="G1644" i="4"/>
  <c r="K1647" i="4"/>
  <c r="L1647" i="4" s="1"/>
  <c r="H1594" i="4"/>
  <c r="I1594" i="4"/>
  <c r="G1594" i="4"/>
  <c r="K1597" i="4"/>
  <c r="M1597" i="4" s="1"/>
  <c r="H1541" i="4"/>
  <c r="I1541" i="4"/>
  <c r="G1541" i="4"/>
  <c r="K1544" i="4"/>
  <c r="M1544" i="4" s="1"/>
  <c r="K1491" i="4"/>
  <c r="L1491" i="4" s="1"/>
  <c r="H1488" i="4"/>
  <c r="I1488" i="4"/>
  <c r="G1488" i="4"/>
  <c r="K1437" i="4"/>
  <c r="M1437" i="4" s="1"/>
  <c r="H1434" i="4"/>
  <c r="I1434" i="4"/>
  <c r="G1434" i="4"/>
  <c r="H1404" i="4"/>
  <c r="I1404" i="4"/>
  <c r="K1407" i="4"/>
  <c r="L1407" i="4" s="1"/>
  <c r="G1404" i="4"/>
  <c r="K1378" i="4"/>
  <c r="M1378" i="4" s="1"/>
  <c r="H1375" i="4"/>
  <c r="I1375" i="4"/>
  <c r="G1375" i="4"/>
  <c r="K1349" i="4"/>
  <c r="L1349" i="4" s="1"/>
  <c r="H1346" i="4"/>
  <c r="I1346" i="4"/>
  <c r="G1346" i="4"/>
  <c r="K1319" i="4"/>
  <c r="M1319" i="4" s="1"/>
  <c r="H1316" i="4"/>
  <c r="I1316" i="4"/>
  <c r="G1316" i="4"/>
  <c r="H1286" i="4"/>
  <c r="I1286" i="4"/>
  <c r="G1286" i="4"/>
  <c r="H1256" i="4"/>
  <c r="I1256" i="4"/>
  <c r="G1256" i="4"/>
  <c r="G1225" i="4"/>
  <c r="G1195" i="4"/>
  <c r="G1164" i="4"/>
  <c r="G1134" i="4"/>
  <c r="G1103" i="4"/>
  <c r="G1072" i="4"/>
  <c r="H362" i="4"/>
  <c r="K366" i="4"/>
  <c r="G1260" i="4"/>
  <c r="K2113" i="4"/>
  <c r="L2113" i="4" s="1"/>
  <c r="D77" i="8"/>
  <c r="E77" i="8"/>
  <c r="F77" i="8"/>
  <c r="C77" i="8"/>
  <c r="K1940" i="4"/>
  <c r="M1940" i="4" s="1"/>
  <c r="K735" i="4"/>
  <c r="L735" i="4" s="1"/>
  <c r="K2014" i="4"/>
  <c r="M2014" i="4" s="1"/>
  <c r="K1986" i="4"/>
  <c r="L1986" i="4" s="1"/>
  <c r="D48" i="6"/>
  <c r="H48" i="6" s="1"/>
  <c r="J21" i="6"/>
  <c r="J31" i="6"/>
  <c r="C107" i="8"/>
  <c r="D107" i="8"/>
  <c r="E107" i="8"/>
  <c r="F107" i="8"/>
  <c r="K125" i="4"/>
  <c r="M125" i="4" s="1"/>
  <c r="K2419" i="4"/>
  <c r="L2419" i="4" s="1"/>
  <c r="H854" i="4"/>
  <c r="K1652" i="4"/>
  <c r="L1652" i="4" s="1"/>
  <c r="K1653" i="4"/>
  <c r="M1653" i="4" s="1"/>
  <c r="K1602" i="4"/>
  <c r="M1602" i="4" s="1"/>
  <c r="K1603" i="4"/>
  <c r="L1603" i="4" s="1"/>
  <c r="K1324" i="4"/>
  <c r="M1324" i="4" s="1"/>
  <c r="K1325" i="4"/>
  <c r="M1325" i="4" s="1"/>
  <c r="G1320" i="4"/>
  <c r="K1264" i="4"/>
  <c r="M1264" i="4" s="1"/>
  <c r="K1265" i="4"/>
  <c r="L1265" i="4" s="1"/>
  <c r="G1168" i="4"/>
  <c r="K1143" i="4"/>
  <c r="M1143" i="4" s="1"/>
  <c r="K1142" i="4"/>
  <c r="M1142" i="4" s="1"/>
  <c r="G335" i="4"/>
  <c r="G1331" i="4"/>
  <c r="K1355" i="4"/>
  <c r="M1355" i="4" s="1"/>
  <c r="K1809" i="4"/>
  <c r="M1809" i="4" s="1"/>
  <c r="K1808" i="4"/>
  <c r="L1808" i="4" s="1"/>
  <c r="K1550" i="4"/>
  <c r="M1550" i="4" s="1"/>
  <c r="K1549" i="4"/>
  <c r="L1549" i="4" s="1"/>
  <c r="H1408" i="4"/>
  <c r="I1408" i="4"/>
  <c r="K1412" i="4"/>
  <c r="M1412" i="4" s="1"/>
  <c r="K1413" i="4"/>
  <c r="M1413" i="4" s="1"/>
  <c r="K1081" i="4"/>
  <c r="K1080" i="4"/>
  <c r="I2607" i="4"/>
  <c r="D93" i="8"/>
  <c r="E93" i="8"/>
  <c r="F93" i="8"/>
  <c r="C93" i="8"/>
  <c r="K2198" i="4"/>
  <c r="M2198" i="4" s="1"/>
  <c r="K1384" i="4"/>
  <c r="L1384" i="4" s="1"/>
  <c r="K1383" i="4"/>
  <c r="L1383" i="4" s="1"/>
  <c r="K759" i="4"/>
  <c r="L759" i="4" s="1"/>
  <c r="K760" i="4"/>
  <c r="L760" i="4" s="1"/>
  <c r="H753" i="4"/>
  <c r="I753" i="4"/>
  <c r="G753" i="4"/>
  <c r="K1086" i="4"/>
  <c r="K1087" i="4"/>
  <c r="K1117" i="4"/>
  <c r="L1117" i="4" s="1"/>
  <c r="K1118" i="4"/>
  <c r="L1118" i="4" s="1"/>
  <c r="K1147" i="4"/>
  <c r="L1147" i="4" s="1"/>
  <c r="K1148" i="4"/>
  <c r="M1148" i="4" s="1"/>
  <c r="K1178" i="4"/>
  <c r="L1178" i="4" s="1"/>
  <c r="K1179" i="4"/>
  <c r="M1179" i="4" s="1"/>
  <c r="K1208" i="4"/>
  <c r="M1208" i="4" s="1"/>
  <c r="K1209" i="4"/>
  <c r="M1209" i="4" s="1"/>
  <c r="K1239" i="4"/>
  <c r="M1239" i="4" s="1"/>
  <c r="K1240" i="4"/>
  <c r="M1240" i="4" s="1"/>
  <c r="K1269" i="4"/>
  <c r="K1270" i="4"/>
  <c r="K1299" i="4"/>
  <c r="M1299" i="4" s="1"/>
  <c r="K1300" i="4"/>
  <c r="L1300" i="4" s="1"/>
  <c r="K1329" i="4"/>
  <c r="L1329" i="4" s="1"/>
  <c r="K1330" i="4"/>
  <c r="M1330" i="4" s="1"/>
  <c r="K1359" i="4"/>
  <c r="M1359" i="4" s="1"/>
  <c r="K1360" i="4"/>
  <c r="M1360" i="4" s="1"/>
  <c r="K1388" i="4"/>
  <c r="M1388" i="4" s="1"/>
  <c r="K1389" i="4"/>
  <c r="L1389" i="4" s="1"/>
  <c r="K1417" i="4"/>
  <c r="L1417" i="4" s="1"/>
  <c r="K1418" i="4"/>
  <c r="M1418" i="4" s="1"/>
  <c r="H1085" i="4"/>
  <c r="I1085" i="4"/>
  <c r="G1085" i="4"/>
  <c r="H1116" i="4"/>
  <c r="I1116" i="4"/>
  <c r="G1116" i="4"/>
  <c r="H1146" i="4"/>
  <c r="I1146" i="4"/>
  <c r="G1146" i="4"/>
  <c r="H1177" i="4"/>
  <c r="I1177" i="4"/>
  <c r="G1177" i="4"/>
  <c r="H1207" i="4"/>
  <c r="I1207" i="4"/>
  <c r="G1207" i="4"/>
  <c r="H1238" i="4"/>
  <c r="I1238" i="4"/>
  <c r="G1238" i="4"/>
  <c r="H1268" i="4"/>
  <c r="I1268" i="4"/>
  <c r="G1268" i="4"/>
  <c r="H1298" i="4"/>
  <c r="I1298" i="4"/>
  <c r="G1298" i="4"/>
  <c r="H1328" i="4"/>
  <c r="I1328" i="4"/>
  <c r="G1328" i="4"/>
  <c r="H1358" i="4"/>
  <c r="I1358" i="4"/>
  <c r="G1358" i="4"/>
  <c r="H1387" i="4"/>
  <c r="I1387" i="4"/>
  <c r="G1387" i="4"/>
  <c r="H1416" i="4"/>
  <c r="I1416" i="4"/>
  <c r="G1416" i="4"/>
  <c r="K1756" i="4"/>
  <c r="L1756" i="4" s="1"/>
  <c r="K1755" i="4"/>
  <c r="M1755" i="4" s="1"/>
  <c r="K1706" i="4"/>
  <c r="L1706" i="4" s="1"/>
  <c r="K1705" i="4"/>
  <c r="M1705" i="4" s="1"/>
  <c r="K1498" i="4"/>
  <c r="L1498" i="4" s="1"/>
  <c r="K1496" i="4"/>
  <c r="M1496" i="4" s="1"/>
  <c r="K1443" i="4"/>
  <c r="L1443" i="4" s="1"/>
  <c r="K1442" i="4"/>
  <c r="L1442" i="4" s="1"/>
  <c r="K1295" i="4"/>
  <c r="M1295" i="4" s="1"/>
  <c r="K1294" i="4"/>
  <c r="M1294" i="4" s="1"/>
  <c r="K1234" i="4"/>
  <c r="L1234" i="4" s="1"/>
  <c r="K1233" i="4"/>
  <c r="L1233" i="4" s="1"/>
  <c r="K1204" i="4"/>
  <c r="L1204" i="4" s="1"/>
  <c r="K1203" i="4"/>
  <c r="L1203" i="4" s="1"/>
  <c r="K1173" i="4"/>
  <c r="M1173" i="4" s="1"/>
  <c r="K1172" i="4"/>
  <c r="M1172" i="4" s="1"/>
  <c r="K1112" i="4"/>
  <c r="L1112" i="4" s="1"/>
  <c r="K1111" i="4"/>
  <c r="L1111" i="4" s="1"/>
  <c r="K999" i="4"/>
  <c r="L999" i="4" s="1"/>
  <c r="C39" i="8"/>
  <c r="K2112" i="4"/>
  <c r="G39" i="8" s="1"/>
  <c r="H2051" i="4"/>
  <c r="I2051" i="4"/>
  <c r="G2051" i="4"/>
  <c r="K2055" i="4"/>
  <c r="L2055" i="4" s="1"/>
  <c r="D124" i="8"/>
  <c r="E124" i="8"/>
  <c r="F124" i="8"/>
  <c r="C124" i="8"/>
  <c r="H890" i="4"/>
  <c r="I890" i="4"/>
  <c r="G890" i="4"/>
  <c r="K899" i="4"/>
  <c r="L899" i="4" s="1"/>
  <c r="K1354" i="4"/>
  <c r="L1354" i="4" s="1"/>
  <c r="H1076" i="4"/>
  <c r="I1076" i="4"/>
  <c r="G1076" i="4"/>
  <c r="H1804" i="4"/>
  <c r="I1804" i="4"/>
  <c r="G1804" i="4"/>
  <c r="H1751" i="4"/>
  <c r="I1751" i="4"/>
  <c r="G1751" i="4"/>
  <c r="H1701" i="4"/>
  <c r="I1701" i="4"/>
  <c r="I1648" i="4"/>
  <c r="G1648" i="4"/>
  <c r="H1598" i="4"/>
  <c r="I1598" i="4"/>
  <c r="G1598" i="4"/>
  <c r="H1545" i="4"/>
  <c r="I1545" i="4"/>
  <c r="H1492" i="4"/>
  <c r="I1492" i="4"/>
  <c r="G1492" i="4"/>
  <c r="H1438" i="4"/>
  <c r="I1438" i="4"/>
  <c r="G1438" i="4"/>
  <c r="G1408" i="4"/>
  <c r="H1379" i="4"/>
  <c r="I1379" i="4"/>
  <c r="G1379" i="4"/>
  <c r="H1350" i="4"/>
  <c r="I1350" i="4"/>
  <c r="G1350" i="4"/>
  <c r="H1320" i="4"/>
  <c r="I1320" i="4"/>
  <c r="H1290" i="4"/>
  <c r="I1290" i="4"/>
  <c r="G1290" i="4"/>
  <c r="I1260" i="4"/>
  <c r="H1229" i="4"/>
  <c r="I1229" i="4"/>
  <c r="G1229" i="4"/>
  <c r="H1199" i="4"/>
  <c r="I1199" i="4"/>
  <c r="G1199" i="4"/>
  <c r="H1168" i="4"/>
  <c r="I1168" i="4"/>
  <c r="I1138" i="4"/>
  <c r="G1138" i="4"/>
  <c r="H1107" i="4"/>
  <c r="I1107" i="4"/>
  <c r="G1107" i="4"/>
  <c r="H2607" i="4"/>
  <c r="G2607" i="4"/>
  <c r="K2609" i="4"/>
  <c r="H2474" i="4"/>
  <c r="I2264" i="4"/>
  <c r="K1682" i="4"/>
  <c r="M1682" i="4" s="1"/>
  <c r="G2597" i="4"/>
  <c r="G2588" i="4"/>
  <c r="G2585" i="4"/>
  <c r="G2582" i="4"/>
  <c r="G2579" i="4"/>
  <c r="G2569" i="4"/>
  <c r="G2549" i="4"/>
  <c r="G2547" i="4"/>
  <c r="G2537" i="4"/>
  <c r="G2530" i="4"/>
  <c r="G2527" i="4"/>
  <c r="G2521" i="4"/>
  <c r="G2511" i="4"/>
  <c r="G2474" i="4"/>
  <c r="G2463" i="4"/>
  <c r="G2460" i="4"/>
  <c r="G2457" i="4"/>
  <c r="G2429" i="4"/>
  <c r="G2420" i="4"/>
  <c r="G2412" i="4"/>
  <c r="G2409" i="4"/>
  <c r="G2406" i="4"/>
  <c r="G2396" i="4"/>
  <c r="G2367" i="4"/>
  <c r="G2362" i="4"/>
  <c r="G2359" i="4"/>
  <c r="G2356" i="4"/>
  <c r="G2353" i="4"/>
  <c r="G2343" i="4"/>
  <c r="G2323" i="4"/>
  <c r="G2312" i="4"/>
  <c r="G2306" i="4"/>
  <c r="G2303" i="4"/>
  <c r="G2300" i="4"/>
  <c r="G2287" i="4"/>
  <c r="G2267" i="4"/>
  <c r="G2260" i="4"/>
  <c r="G2251" i="4"/>
  <c r="G2245" i="4"/>
  <c r="G2242" i="4"/>
  <c r="G2239" i="4"/>
  <c r="G2226" i="4"/>
  <c r="G2205" i="4"/>
  <c r="G2185" i="4"/>
  <c r="G2174" i="4"/>
  <c r="G2168" i="4"/>
  <c r="G2165" i="4"/>
  <c r="G2162" i="4"/>
  <c r="G2159" i="4"/>
  <c r="G2149" i="4"/>
  <c r="G2128" i="4"/>
  <c r="G2119" i="4"/>
  <c r="G2110" i="4"/>
  <c r="G2107" i="4"/>
  <c r="G2104" i="4"/>
  <c r="G2101" i="4"/>
  <c r="G2071" i="4"/>
  <c r="G2060" i="4"/>
  <c r="G2048" i="4"/>
  <c r="G2045" i="4"/>
  <c r="G2042" i="4"/>
  <c r="G2032" i="4"/>
  <c r="G2011" i="4"/>
  <c r="G1989" i="4"/>
  <c r="G1982" i="4"/>
  <c r="G1979" i="4"/>
  <c r="G1976" i="4"/>
  <c r="G1973" i="4"/>
  <c r="G1963" i="4"/>
  <c r="G1943" i="4"/>
  <c r="G1929" i="4"/>
  <c r="G1923" i="4"/>
  <c r="G1920" i="4"/>
  <c r="G1917" i="4"/>
  <c r="G1914" i="4"/>
  <c r="G1904" i="4"/>
  <c r="G1836" i="4"/>
  <c r="G1827" i="4"/>
  <c r="G1821" i="4"/>
  <c r="G1818" i="4"/>
  <c r="G1815" i="4"/>
  <c r="G1812" i="4"/>
  <c r="G1784" i="4"/>
  <c r="G1775" i="4"/>
  <c r="G1768" i="4"/>
  <c r="G1762" i="4"/>
  <c r="G1759" i="4"/>
  <c r="G1733" i="4"/>
  <c r="G1724" i="4"/>
  <c r="G1718" i="4"/>
  <c r="G1715" i="4"/>
  <c r="G1712" i="4"/>
  <c r="G1709" i="4"/>
  <c r="G1681" i="4"/>
  <c r="G1672" i="4"/>
  <c r="G1666" i="4"/>
  <c r="G1663" i="4"/>
  <c r="G1660" i="4"/>
  <c r="G1657" i="4"/>
  <c r="G1629" i="4"/>
  <c r="G1620" i="4"/>
  <c r="G1615" i="4"/>
  <c r="G1612" i="4"/>
  <c r="G1609" i="4"/>
  <c r="G1606" i="4"/>
  <c r="G1578" i="4"/>
  <c r="G1569" i="4"/>
  <c r="G1563" i="4"/>
  <c r="G1560" i="4"/>
  <c r="G1557" i="4"/>
  <c r="G1526" i="4"/>
  <c r="G1517" i="4"/>
  <c r="G1510" i="4"/>
  <c r="G1507" i="4"/>
  <c r="G1504" i="4"/>
  <c r="G1462" i="4"/>
  <c r="G1455" i="4"/>
  <c r="G1452" i="4"/>
  <c r="G1449" i="4"/>
  <c r="G1446" i="4"/>
  <c r="G1419" i="4"/>
  <c r="G1390" i="4"/>
  <c r="G1361" i="4"/>
  <c r="G1301" i="4"/>
  <c r="G1271" i="4"/>
  <c r="G1241" i="4"/>
  <c r="G1210" i="4"/>
  <c r="G1180" i="4"/>
  <c r="G1149" i="4"/>
  <c r="G1119" i="4"/>
  <c r="G1088" i="4"/>
  <c r="G1055" i="4"/>
  <c r="C147" i="8" s="1"/>
  <c r="G953" i="4"/>
  <c r="G946" i="4"/>
  <c r="G943" i="4"/>
  <c r="G940" i="4"/>
  <c r="G937" i="4"/>
  <c r="G902" i="4"/>
  <c r="G881" i="4"/>
  <c r="G873" i="4"/>
  <c r="G870" i="4"/>
  <c r="G864" i="4"/>
  <c r="G854" i="4"/>
  <c r="G786" i="4"/>
  <c r="G776" i="4"/>
  <c r="G769" i="4"/>
  <c r="G766" i="4"/>
  <c r="G763" i="4"/>
  <c r="G733" i="4"/>
  <c r="G723" i="4"/>
  <c r="G716" i="4"/>
  <c r="G713" i="4"/>
  <c r="G707" i="4"/>
  <c r="G697" i="4"/>
  <c r="G560" i="4"/>
  <c r="G548" i="4"/>
  <c r="G541" i="4"/>
  <c r="G538" i="4"/>
  <c r="G535" i="4"/>
  <c r="G532" i="4"/>
  <c r="G522" i="4"/>
  <c r="G443" i="4"/>
  <c r="G431" i="4"/>
  <c r="G425" i="4"/>
  <c r="G422" i="4"/>
  <c r="G419" i="4"/>
  <c r="G406" i="4"/>
  <c r="G377" i="4"/>
  <c r="G372" i="4"/>
  <c r="G354" i="4"/>
  <c r="G351" i="4"/>
  <c r="G348" i="4"/>
  <c r="G307" i="4"/>
  <c r="G297" i="4"/>
  <c r="G288" i="4"/>
  <c r="G285" i="4"/>
  <c r="G282" i="4"/>
  <c r="G279" i="4"/>
  <c r="G269" i="4"/>
  <c r="G252" i="4"/>
  <c r="G232" i="4"/>
  <c r="G229" i="4"/>
  <c r="G226" i="4"/>
  <c r="G223" i="4"/>
  <c r="G213" i="4"/>
  <c r="G194" i="4"/>
  <c r="G186" i="4"/>
  <c r="G176" i="4"/>
  <c r="G168" i="4"/>
  <c r="G165" i="4"/>
  <c r="G162" i="4"/>
  <c r="G159" i="4"/>
  <c r="G149" i="4"/>
  <c r="G128" i="4"/>
  <c r="G121" i="4"/>
  <c r="G111" i="4"/>
  <c r="G103" i="4"/>
  <c r="G94" i="4"/>
  <c r="G84" i="4"/>
  <c r="C110" i="8"/>
  <c r="C94" i="8"/>
  <c r="D106" i="8"/>
  <c r="E106" i="8"/>
  <c r="F106" i="8"/>
  <c r="C106" i="8"/>
  <c r="D120" i="8"/>
  <c r="E120" i="8"/>
  <c r="F120" i="8"/>
  <c r="C120" i="8"/>
  <c r="K187" i="4"/>
  <c r="L187" i="4" s="1"/>
  <c r="K188" i="4"/>
  <c r="L188" i="4" s="1"/>
  <c r="K192" i="4"/>
  <c r="L192" i="4" s="1"/>
  <c r="H186" i="4"/>
  <c r="I186" i="4"/>
  <c r="K2133" i="4"/>
  <c r="L2133" i="4" s="1"/>
  <c r="H2128" i="4"/>
  <c r="I2128" i="4"/>
  <c r="D143" i="8"/>
  <c r="E143" i="8"/>
  <c r="F143" i="8"/>
  <c r="C143" i="8"/>
  <c r="K2070" i="4"/>
  <c r="L2070" i="4" s="1"/>
  <c r="D160" i="8"/>
  <c r="E160" i="8"/>
  <c r="F160" i="8"/>
  <c r="C160" i="8"/>
  <c r="K2076" i="4"/>
  <c r="M2076" i="4" s="1"/>
  <c r="H2071" i="4"/>
  <c r="I2071" i="4"/>
  <c r="D98" i="8"/>
  <c r="E98" i="8"/>
  <c r="F98" i="8"/>
  <c r="C98" i="8"/>
  <c r="K2002" i="4"/>
  <c r="M2002" i="4" s="1"/>
  <c r="D132" i="8"/>
  <c r="E132" i="8"/>
  <c r="F132" i="8"/>
  <c r="C132" i="8"/>
  <c r="K2202" i="4"/>
  <c r="G132" i="8" s="1"/>
  <c r="K2194" i="4"/>
  <c r="M2194" i="4" s="1"/>
  <c r="H710" i="4"/>
  <c r="K1394" i="4"/>
  <c r="M1394" i="4" s="1"/>
  <c r="K1393" i="4"/>
  <c r="M1393" i="4" s="1"/>
  <c r="K1392" i="4"/>
  <c r="L1392" i="4" s="1"/>
  <c r="K1391" i="4"/>
  <c r="L1391" i="4" s="1"/>
  <c r="I1390" i="4"/>
  <c r="H1390" i="4"/>
  <c r="K1385" i="4"/>
  <c r="L1385" i="4" s="1"/>
  <c r="K1382" i="4"/>
  <c r="M1382" i="4" s="1"/>
  <c r="K1381" i="4"/>
  <c r="L1381" i="4" s="1"/>
  <c r="K1380" i="4"/>
  <c r="M1380" i="4" s="1"/>
  <c r="K1377" i="4"/>
  <c r="M1377" i="4" s="1"/>
  <c r="K1376" i="4"/>
  <c r="M1376" i="4" s="1"/>
  <c r="H100" i="4"/>
  <c r="H128" i="4"/>
  <c r="H121" i="4"/>
  <c r="H111" i="4"/>
  <c r="H2312" i="4"/>
  <c r="I2312" i="4"/>
  <c r="H2287" i="4"/>
  <c r="K238" i="4"/>
  <c r="M238" i="4" s="1"/>
  <c r="C71" i="8"/>
  <c r="K127" i="4"/>
  <c r="L127" i="4" s="1"/>
  <c r="I121" i="4"/>
  <c r="D94" i="8"/>
  <c r="E94" i="8"/>
  <c r="F94" i="8"/>
  <c r="K250" i="4"/>
  <c r="M250" i="4" s="1"/>
  <c r="D82" i="8"/>
  <c r="E82" i="8"/>
  <c r="F82" i="8"/>
  <c r="C82" i="8"/>
  <c r="K892" i="4"/>
  <c r="G82" i="8" s="1"/>
  <c r="I162" i="8"/>
  <c r="I1526" i="4"/>
  <c r="H1526" i="4"/>
  <c r="K1527" i="4"/>
  <c r="L1527" i="4" s="1"/>
  <c r="K1475" i="4"/>
  <c r="D84" i="8"/>
  <c r="E84" i="8"/>
  <c r="F84" i="8"/>
  <c r="C84" i="8"/>
  <c r="K973" i="4"/>
  <c r="D72" i="8"/>
  <c r="E72" i="8"/>
  <c r="F72" i="8"/>
  <c r="C72" i="8"/>
  <c r="D71" i="8"/>
  <c r="E71" i="8"/>
  <c r="F71" i="8"/>
  <c r="K967" i="4"/>
  <c r="L967" i="4" s="1"/>
  <c r="K16" i="4"/>
  <c r="D161" i="8"/>
  <c r="E161" i="8"/>
  <c r="F161" i="8"/>
  <c r="D158" i="8"/>
  <c r="E158" i="8"/>
  <c r="F158" i="8"/>
  <c r="D151" i="8"/>
  <c r="E151" i="8"/>
  <c r="F151" i="8"/>
  <c r="D142" i="8"/>
  <c r="E142" i="8"/>
  <c r="F142" i="8"/>
  <c r="D134" i="8"/>
  <c r="D133" i="8" s="1"/>
  <c r="E134" i="8"/>
  <c r="E133" i="8" s="1"/>
  <c r="F134" i="8"/>
  <c r="F133" i="8" s="1"/>
  <c r="D129" i="8"/>
  <c r="E129" i="8"/>
  <c r="F129" i="8"/>
  <c r="D123" i="8"/>
  <c r="E123" i="8"/>
  <c r="F123" i="8"/>
  <c r="D121" i="8"/>
  <c r="E121" i="8"/>
  <c r="F121" i="8"/>
  <c r="D118" i="8"/>
  <c r="E118" i="8"/>
  <c r="F118" i="8"/>
  <c r="D112" i="8"/>
  <c r="E112" i="8"/>
  <c r="F112" i="8"/>
  <c r="D111" i="8"/>
  <c r="E111" i="8"/>
  <c r="F111" i="8"/>
  <c r="D110" i="8"/>
  <c r="E110" i="8"/>
  <c r="F110" i="8"/>
  <c r="D101" i="8"/>
  <c r="E101" i="8"/>
  <c r="F101" i="8"/>
  <c r="D100" i="8"/>
  <c r="E100" i="8"/>
  <c r="F100" i="8"/>
  <c r="D97" i="8"/>
  <c r="E97" i="8"/>
  <c r="F97" i="8"/>
  <c r="D96" i="8"/>
  <c r="E96" i="8"/>
  <c r="F96" i="8"/>
  <c r="D95" i="8"/>
  <c r="D92" i="8"/>
  <c r="E92" i="8"/>
  <c r="F92" i="8"/>
  <c r="D90" i="8"/>
  <c r="E90" i="8"/>
  <c r="F90" i="8"/>
  <c r="D88" i="8"/>
  <c r="E88" i="8"/>
  <c r="F88" i="8"/>
  <c r="D87" i="8"/>
  <c r="E87" i="8"/>
  <c r="F87" i="8"/>
  <c r="D85" i="8"/>
  <c r="E85" i="8"/>
  <c r="F85" i="8"/>
  <c r="D81" i="8"/>
  <c r="E81" i="8"/>
  <c r="F81" i="8"/>
  <c r="D78" i="8"/>
  <c r="E78" i="8"/>
  <c r="F78" i="8"/>
  <c r="D75" i="8"/>
  <c r="E75" i="8"/>
  <c r="F75" i="8"/>
  <c r="D70" i="8"/>
  <c r="E70" i="8"/>
  <c r="F70" i="8"/>
  <c r="D69" i="8"/>
  <c r="E69" i="8"/>
  <c r="F69" i="8"/>
  <c r="D60" i="8"/>
  <c r="E60" i="8"/>
  <c r="F60" i="8"/>
  <c r="D50" i="8"/>
  <c r="E50" i="8"/>
  <c r="F50" i="8"/>
  <c r="K1466" i="4"/>
  <c r="I1055" i="4"/>
  <c r="E147" i="8" s="1"/>
  <c r="K1473" i="4"/>
  <c r="L1473" i="4" s="1"/>
  <c r="K2200" i="4"/>
  <c r="L2200" i="4" s="1"/>
  <c r="H2185" i="4"/>
  <c r="I2185" i="4"/>
  <c r="K898" i="4"/>
  <c r="M898" i="4" s="1"/>
  <c r="K895" i="4"/>
  <c r="M895" i="4" s="1"/>
  <c r="C101" i="8"/>
  <c r="C92" i="8"/>
  <c r="C123" i="8"/>
  <c r="K374" i="4"/>
  <c r="L374" i="4" s="1"/>
  <c r="K56" i="4"/>
  <c r="L56" i="4" s="1"/>
  <c r="K47" i="4"/>
  <c r="M47" i="4" s="1"/>
  <c r="K1727" i="4"/>
  <c r="M1727" i="4" s="1"/>
  <c r="J109" i="6"/>
  <c r="J107" i="6"/>
  <c r="H165" i="8"/>
  <c r="H164" i="8"/>
  <c r="C161" i="8"/>
  <c r="C158" i="8"/>
  <c r="C151" i="8"/>
  <c r="C142" i="8"/>
  <c r="C134" i="8"/>
  <c r="C133" i="8" s="1"/>
  <c r="C129" i="8"/>
  <c r="C121" i="8"/>
  <c r="C118" i="8"/>
  <c r="C112" i="8"/>
  <c r="C111" i="8"/>
  <c r="C100" i="8"/>
  <c r="C97" i="8"/>
  <c r="C96" i="8"/>
  <c r="C90" i="8"/>
  <c r="C88" i="8"/>
  <c r="C87" i="8"/>
  <c r="C85" i="8"/>
  <c r="C81" i="8"/>
  <c r="C78" i="8"/>
  <c r="C75" i="8"/>
  <c r="C70" i="8"/>
  <c r="C69" i="8"/>
  <c r="C62" i="8"/>
  <c r="C60" i="8"/>
  <c r="C50" i="8"/>
  <c r="C46" i="8"/>
  <c r="C44" i="8"/>
  <c r="I8" i="8"/>
  <c r="K2486" i="4"/>
  <c r="M2486" i="4" s="1"/>
  <c r="K2487" i="4"/>
  <c r="M2487" i="4" s="1"/>
  <c r="J101" i="6"/>
  <c r="K2178" i="4"/>
  <c r="M2178" i="4" s="1"/>
  <c r="K376" i="4"/>
  <c r="G121" i="8" s="1"/>
  <c r="H372" i="4"/>
  <c r="K108" i="4"/>
  <c r="J110" i="6"/>
  <c r="D105" i="6"/>
  <c r="J49" i="6"/>
  <c r="D8" i="6"/>
  <c r="D12" i="6"/>
  <c r="D15" i="6"/>
  <c r="D19" i="6"/>
  <c r="D23" i="6"/>
  <c r="H23" i="6" s="1"/>
  <c r="D38" i="6"/>
  <c r="D37" i="6" s="1"/>
  <c r="D27" i="6"/>
  <c r="D52" i="6"/>
  <c r="H52" i="6" s="1"/>
  <c r="D54" i="6"/>
  <c r="H54" i="6" s="1"/>
  <c r="D61" i="6"/>
  <c r="D83" i="6"/>
  <c r="J50" i="6"/>
  <c r="K964" i="4"/>
  <c r="K122" i="4"/>
  <c r="L122" i="4" s="1"/>
  <c r="H873" i="4"/>
  <c r="H870" i="4"/>
  <c r="K877" i="4"/>
  <c r="L877" i="4" s="1"/>
  <c r="K893" i="4"/>
  <c r="M893" i="4" s="1"/>
  <c r="K896" i="4"/>
  <c r="G111" i="8" s="1"/>
  <c r="K894" i="4"/>
  <c r="G100" i="8" s="1"/>
  <c r="K1939" i="4"/>
  <c r="L1939" i="4" s="1"/>
  <c r="K58" i="4"/>
  <c r="M58" i="4" s="1"/>
  <c r="K2263" i="4"/>
  <c r="M2263" i="4" s="1"/>
  <c r="K1941" i="4"/>
  <c r="L1941" i="4" s="1"/>
  <c r="K978" i="4"/>
  <c r="K17" i="4"/>
  <c r="K18" i="4"/>
  <c r="K12" i="4"/>
  <c r="K13" i="4"/>
  <c r="I1615" i="4"/>
  <c r="H1612" i="4"/>
  <c r="H1620" i="4"/>
  <c r="K1619" i="4"/>
  <c r="L1619" i="4" s="1"/>
  <c r="K1723" i="4"/>
  <c r="L1723" i="4" s="1"/>
  <c r="I1724" i="4"/>
  <c r="H1724" i="4"/>
  <c r="H406" i="4"/>
  <c r="H416" i="4"/>
  <c r="H422" i="4"/>
  <c r="H425" i="4"/>
  <c r="H431" i="4"/>
  <c r="H443" i="4"/>
  <c r="I176" i="4"/>
  <c r="H165" i="4"/>
  <c r="H1271" i="4"/>
  <c r="K1524" i="4"/>
  <c r="L1524" i="4" s="1"/>
  <c r="H2353" i="4"/>
  <c r="H2359" i="4"/>
  <c r="H2362" i="4"/>
  <c r="H2356" i="4"/>
  <c r="H1904" i="4"/>
  <c r="H1914" i="4"/>
  <c r="H1920" i="4"/>
  <c r="H1923" i="4"/>
  <c r="H1929" i="4"/>
  <c r="H1917" i="4"/>
  <c r="H1938" i="4"/>
  <c r="K55" i="4"/>
  <c r="L55" i="4" s="1"/>
  <c r="K2191" i="4"/>
  <c r="H54" i="4"/>
  <c r="I54" i="4"/>
  <c r="K123" i="4"/>
  <c r="L123" i="4" s="1"/>
  <c r="K2196" i="4"/>
  <c r="M2196" i="4" s="1"/>
  <c r="K1002" i="4"/>
  <c r="M1002" i="4" s="1"/>
  <c r="K67" i="4"/>
  <c r="K134" i="4"/>
  <c r="L134" i="4" s="1"/>
  <c r="K198" i="4"/>
  <c r="M198" i="4" s="1"/>
  <c r="K255" i="4"/>
  <c r="M255" i="4" s="1"/>
  <c r="K319" i="4"/>
  <c r="M319" i="4" s="1"/>
  <c r="K391" i="4"/>
  <c r="K448" i="4"/>
  <c r="M448" i="4" s="1"/>
  <c r="K911" i="4"/>
  <c r="L911" i="4" s="1"/>
  <c r="K1948" i="4"/>
  <c r="K2017" i="4"/>
  <c r="L2017" i="4" s="1"/>
  <c r="K2077" i="4"/>
  <c r="L2077" i="4" s="1"/>
  <c r="K2134" i="4"/>
  <c r="M2134" i="4" s="1"/>
  <c r="K2211" i="4"/>
  <c r="M2211" i="4" s="1"/>
  <c r="K2272" i="4"/>
  <c r="M2272" i="4" s="1"/>
  <c r="K2328" i="4"/>
  <c r="M2328" i="4" s="1"/>
  <c r="K2381" i="4"/>
  <c r="L2381" i="4" s="1"/>
  <c r="K2432" i="4"/>
  <c r="L2432" i="4" s="1"/>
  <c r="K2497" i="4"/>
  <c r="M2497" i="4" s="1"/>
  <c r="K2554" i="4"/>
  <c r="L2554" i="4" s="1"/>
  <c r="K2619" i="4"/>
  <c r="L2619" i="4" s="1"/>
  <c r="K314" i="4"/>
  <c r="L314" i="4" s="1"/>
  <c r="K64" i="4"/>
  <c r="K196" i="4"/>
  <c r="K384" i="4"/>
  <c r="L384" i="4" s="1"/>
  <c r="K445" i="4"/>
  <c r="M445" i="4" s="1"/>
  <c r="K997" i="4"/>
  <c r="K1945" i="4"/>
  <c r="L1945" i="4" s="1"/>
  <c r="K2013" i="4"/>
  <c r="K130" i="4"/>
  <c r="M130" i="4" s="1"/>
  <c r="K254" i="4"/>
  <c r="K905" i="4"/>
  <c r="M905" i="4" s="1"/>
  <c r="K2073" i="4"/>
  <c r="L2073" i="4" s="1"/>
  <c r="K2131" i="4"/>
  <c r="M2131" i="4" s="1"/>
  <c r="K2207" i="4"/>
  <c r="M2207" i="4" s="1"/>
  <c r="K2269" i="4"/>
  <c r="K2327" i="4"/>
  <c r="L2327" i="4" s="1"/>
  <c r="K2378" i="4"/>
  <c r="L2378" i="4" s="1"/>
  <c r="K2431" i="4"/>
  <c r="M2431" i="4" s="1"/>
  <c r="K2493" i="4"/>
  <c r="M2493" i="4" s="1"/>
  <c r="K2552" i="4"/>
  <c r="L2552" i="4" s="1"/>
  <c r="K2615" i="4"/>
  <c r="L2615" i="4" s="1"/>
  <c r="K889" i="4"/>
  <c r="M889" i="4" s="1"/>
  <c r="K371" i="4"/>
  <c r="K53" i="4"/>
  <c r="K2546" i="4"/>
  <c r="L2546" i="4" s="1"/>
  <c r="K962" i="4"/>
  <c r="M962" i="4" s="1"/>
  <c r="K120" i="4"/>
  <c r="L120" i="4" s="1"/>
  <c r="K185" i="4"/>
  <c r="M185" i="4" s="1"/>
  <c r="K306" i="4"/>
  <c r="L306" i="4" s="1"/>
  <c r="K439" i="4"/>
  <c r="M439" i="4" s="1"/>
  <c r="K1937" i="4"/>
  <c r="L1937" i="4" s="1"/>
  <c r="K1999" i="4"/>
  <c r="L1999" i="4" s="1"/>
  <c r="K2069" i="4"/>
  <c r="L2069" i="4" s="1"/>
  <c r="K2127" i="4"/>
  <c r="M2127" i="4" s="1"/>
  <c r="K2184" i="4"/>
  <c r="L2184" i="4" s="1"/>
  <c r="K2259" i="4"/>
  <c r="K2320" i="4"/>
  <c r="L2320" i="4" s="1"/>
  <c r="K2375" i="4"/>
  <c r="M2375" i="4" s="1"/>
  <c r="K2483" i="4"/>
  <c r="L2483" i="4" s="1"/>
  <c r="K249" i="4"/>
  <c r="L249" i="4" s="1"/>
  <c r="K2428" i="4"/>
  <c r="L2428" i="4" s="1"/>
  <c r="K2606" i="4"/>
  <c r="M2606" i="4" s="1"/>
  <c r="K2374" i="4"/>
  <c r="L2374" i="4" s="1"/>
  <c r="K370" i="4"/>
  <c r="K888" i="4"/>
  <c r="L888" i="4" s="1"/>
  <c r="K184" i="4"/>
  <c r="M184" i="4" s="1"/>
  <c r="K2545" i="4"/>
  <c r="M2545" i="4" s="1"/>
  <c r="K305" i="4"/>
  <c r="L305" i="4" s="1"/>
  <c r="K2183" i="4"/>
  <c r="M2183" i="4" s="1"/>
  <c r="K961" i="4"/>
  <c r="L961" i="4" s="1"/>
  <c r="K52" i="4"/>
  <c r="K119" i="4"/>
  <c r="L119" i="4" s="1"/>
  <c r="K248" i="4"/>
  <c r="M248" i="4" s="1"/>
  <c r="K438" i="4"/>
  <c r="L438" i="4" s="1"/>
  <c r="K1936" i="4"/>
  <c r="M1936" i="4" s="1"/>
  <c r="K1998" i="4"/>
  <c r="K2068" i="4"/>
  <c r="L2068" i="4" s="1"/>
  <c r="K2126" i="4"/>
  <c r="M2126" i="4" s="1"/>
  <c r="K2258" i="4"/>
  <c r="L2258" i="4" s="1"/>
  <c r="K2319" i="4"/>
  <c r="L2319" i="4" s="1"/>
  <c r="K2427" i="4"/>
  <c r="M2427" i="4" s="1"/>
  <c r="K2482" i="4"/>
  <c r="M2482" i="4" s="1"/>
  <c r="K2605" i="4"/>
  <c r="L2605" i="4" s="1"/>
  <c r="K2373" i="4"/>
  <c r="L2373" i="4" s="1"/>
  <c r="K369" i="4"/>
  <c r="K304" i="4"/>
  <c r="M304" i="4" s="1"/>
  <c r="K2182" i="4"/>
  <c r="M2182" i="4" s="1"/>
  <c r="K51" i="4"/>
  <c r="K118" i="4"/>
  <c r="M118" i="4" s="1"/>
  <c r="K183" i="4"/>
  <c r="L183" i="4" s="1"/>
  <c r="K247" i="4"/>
  <c r="L247" i="4" s="1"/>
  <c r="K437" i="4"/>
  <c r="L437" i="4" s="1"/>
  <c r="K887" i="4"/>
  <c r="M887" i="4" s="1"/>
  <c r="K960" i="4"/>
  <c r="M960" i="4" s="1"/>
  <c r="K1935" i="4"/>
  <c r="L1935" i="4" s="1"/>
  <c r="K1997" i="4"/>
  <c r="K2067" i="4"/>
  <c r="L2067" i="4" s="1"/>
  <c r="K2125" i="4"/>
  <c r="L2125" i="4" s="1"/>
  <c r="K2257" i="4"/>
  <c r="L2257" i="4" s="1"/>
  <c r="K2318" i="4"/>
  <c r="M2318" i="4" s="1"/>
  <c r="K2426" i="4"/>
  <c r="M2426" i="4" s="1"/>
  <c r="K2481" i="4"/>
  <c r="L2481" i="4" s="1"/>
  <c r="K2544" i="4"/>
  <c r="M2544" i="4" s="1"/>
  <c r="K2604" i="4"/>
  <c r="M2604" i="4" s="1"/>
  <c r="K2167" i="4"/>
  <c r="L2167" i="4" s="1"/>
  <c r="K33" i="4"/>
  <c r="K102" i="4"/>
  <c r="L102" i="4" s="1"/>
  <c r="K231" i="4"/>
  <c r="K287" i="4"/>
  <c r="M287" i="4" s="1"/>
  <c r="K353" i="4"/>
  <c r="K424" i="4"/>
  <c r="M424" i="4" s="1"/>
  <c r="K872" i="4"/>
  <c r="L872" i="4" s="1"/>
  <c r="K945" i="4"/>
  <c r="M945" i="4" s="1"/>
  <c r="K1922" i="4"/>
  <c r="M1922" i="4" s="1"/>
  <c r="K1981" i="4"/>
  <c r="M1981" i="4" s="1"/>
  <c r="K2050" i="4"/>
  <c r="M2050" i="4" s="1"/>
  <c r="K2109" i="4"/>
  <c r="M2109" i="4" s="1"/>
  <c r="K2244" i="4"/>
  <c r="M2244" i="4" s="1"/>
  <c r="K2305" i="4"/>
  <c r="L2305" i="4" s="1"/>
  <c r="K2361" i="4"/>
  <c r="M2361" i="4" s="1"/>
  <c r="K2414" i="4"/>
  <c r="L2414" i="4" s="1"/>
  <c r="K2465" i="4"/>
  <c r="M2465" i="4" s="1"/>
  <c r="K2529" i="4"/>
  <c r="M2529" i="4" s="1"/>
  <c r="K2587" i="4"/>
  <c r="M2587" i="4" s="1"/>
  <c r="K167" i="4"/>
  <c r="L167" i="4" s="1"/>
  <c r="K2161" i="4"/>
  <c r="M2161" i="4" s="1"/>
  <c r="K27" i="4"/>
  <c r="K96" i="4"/>
  <c r="K161" i="4"/>
  <c r="M161" i="4" s="1"/>
  <c r="K225" i="4"/>
  <c r="K281" i="4"/>
  <c r="L281" i="4" s="1"/>
  <c r="K347" i="4"/>
  <c r="K418" i="4"/>
  <c r="M418" i="4" s="1"/>
  <c r="K866" i="4"/>
  <c r="L866" i="4" s="1"/>
  <c r="K939" i="4"/>
  <c r="L939" i="4" s="1"/>
  <c r="K1916" i="4"/>
  <c r="L1916" i="4" s="1"/>
  <c r="K1975" i="4"/>
  <c r="K2238" i="4"/>
  <c r="M2238" i="4" s="1"/>
  <c r="K2299" i="4"/>
  <c r="M2299" i="4" s="1"/>
  <c r="K2459" i="4"/>
  <c r="M2459" i="4" s="1"/>
  <c r="K2523" i="4"/>
  <c r="M2523" i="4" s="1"/>
  <c r="K2581" i="4"/>
  <c r="K2044" i="4"/>
  <c r="M2044" i="4" s="1"/>
  <c r="K2355" i="4"/>
  <c r="M2355" i="4" s="1"/>
  <c r="K2408" i="4"/>
  <c r="M2408" i="4" s="1"/>
  <c r="K2103" i="4"/>
  <c r="M2103" i="4" s="1"/>
  <c r="K932" i="4"/>
  <c r="L932" i="4" s="1"/>
  <c r="K21" i="4"/>
  <c r="K90" i="4"/>
  <c r="M90" i="4" s="1"/>
  <c r="K155" i="4"/>
  <c r="M155" i="4" s="1"/>
  <c r="K219" i="4"/>
  <c r="L219" i="4" s="1"/>
  <c r="K275" i="4"/>
  <c r="M275" i="4" s="1"/>
  <c r="K341" i="4"/>
  <c r="K412" i="4"/>
  <c r="M412" i="4" s="1"/>
  <c r="K860" i="4"/>
  <c r="K1910" i="4"/>
  <c r="L1910" i="4" s="1"/>
  <c r="K1969" i="4"/>
  <c r="M1969" i="4" s="1"/>
  <c r="K2038" i="4"/>
  <c r="L2038" i="4" s="1"/>
  <c r="K2097" i="4"/>
  <c r="M2097" i="4" s="1"/>
  <c r="K2155" i="4"/>
  <c r="M2155" i="4" s="1"/>
  <c r="K2232" i="4"/>
  <c r="K2293" i="4"/>
  <c r="L2293" i="4" s="1"/>
  <c r="K2349" i="4"/>
  <c r="M2349" i="4" s="1"/>
  <c r="K2402" i="4"/>
  <c r="M2402" i="4" s="1"/>
  <c r="K2453" i="4"/>
  <c r="M2453" i="4" s="1"/>
  <c r="K2517" i="4"/>
  <c r="M2517" i="4" s="1"/>
  <c r="K2575" i="4"/>
  <c r="L2575" i="4" s="1"/>
  <c r="K2496" i="4"/>
  <c r="L2496" i="4" s="1"/>
  <c r="K2132" i="4"/>
  <c r="L2132" i="4" s="1"/>
  <c r="K131" i="4"/>
  <c r="K316" i="4"/>
  <c r="M316" i="4" s="1"/>
  <c r="K907" i="4"/>
  <c r="K1946" i="4"/>
  <c r="L1946" i="4" s="1"/>
  <c r="K2015" i="4"/>
  <c r="L2015" i="4" s="1"/>
  <c r="K2074" i="4"/>
  <c r="M2074" i="4" s="1"/>
  <c r="K2495" i="4"/>
  <c r="M2495" i="4" s="1"/>
  <c r="K2617" i="4"/>
  <c r="K995" i="4"/>
  <c r="L995" i="4" s="1"/>
  <c r="K2130" i="4"/>
  <c r="K2551" i="4"/>
  <c r="L2551" i="4" s="1"/>
  <c r="K63" i="4"/>
  <c r="K195" i="4"/>
  <c r="M195" i="4" s="1"/>
  <c r="K313" i="4"/>
  <c r="L313" i="4" s="1"/>
  <c r="K129" i="4"/>
  <c r="M129" i="4" s="1"/>
  <c r="K253" i="4"/>
  <c r="M253" i="4" s="1"/>
  <c r="K383" i="4"/>
  <c r="K444" i="4"/>
  <c r="K904" i="4"/>
  <c r="M904" i="4" s="1"/>
  <c r="K1944" i="4"/>
  <c r="M1944" i="4" s="1"/>
  <c r="K2012" i="4"/>
  <c r="M2012" i="4" s="1"/>
  <c r="K2072" i="4"/>
  <c r="K2206" i="4"/>
  <c r="M2206" i="4" s="1"/>
  <c r="K2268" i="4"/>
  <c r="L2268" i="4" s="1"/>
  <c r="K2326" i="4"/>
  <c r="M2326" i="4" s="1"/>
  <c r="K2377" i="4"/>
  <c r="M2377" i="4" s="1"/>
  <c r="K2430" i="4"/>
  <c r="M2430" i="4" s="1"/>
  <c r="K2492" i="4"/>
  <c r="L2492" i="4" s="1"/>
  <c r="K2614" i="4"/>
  <c r="L2614" i="4" s="1"/>
  <c r="K2372" i="4"/>
  <c r="M2372" i="4" s="1"/>
  <c r="K367" i="4"/>
  <c r="K2180" i="4"/>
  <c r="K48" i="4"/>
  <c r="K116" i="4"/>
  <c r="M116" i="4" s="1"/>
  <c r="K181" i="4"/>
  <c r="M181" i="4" s="1"/>
  <c r="K302" i="4"/>
  <c r="M302" i="4" s="1"/>
  <c r="K435" i="4"/>
  <c r="K885" i="4"/>
  <c r="M885" i="4" s="1"/>
  <c r="K958" i="4"/>
  <c r="M958" i="4" s="1"/>
  <c r="K1934" i="4"/>
  <c r="M1934" i="4" s="1"/>
  <c r="K1996" i="4"/>
  <c r="K2066" i="4"/>
  <c r="M2066" i="4" s="1"/>
  <c r="K2124" i="4"/>
  <c r="M2124" i="4" s="1"/>
  <c r="K2256" i="4"/>
  <c r="M2256" i="4" s="1"/>
  <c r="K2317" i="4"/>
  <c r="M2317" i="4" s="1"/>
  <c r="K2425" i="4"/>
  <c r="K2480" i="4"/>
  <c r="M2480" i="4" s="1"/>
  <c r="K2543" i="4"/>
  <c r="M2543" i="4" s="1"/>
  <c r="K2603" i="4"/>
  <c r="L2603" i="4" s="1"/>
  <c r="K303" i="4"/>
  <c r="M303" i="4" s="1"/>
  <c r="K2179" i="4"/>
  <c r="L2179" i="4" s="1"/>
  <c r="K49" i="4"/>
  <c r="K117" i="4"/>
  <c r="L117" i="4" s="1"/>
  <c r="K182" i="4"/>
  <c r="L182" i="4" s="1"/>
  <c r="K246" i="4"/>
  <c r="L246" i="4" s="1"/>
  <c r="K368" i="4"/>
  <c r="K436" i="4"/>
  <c r="M436" i="4" s="1"/>
  <c r="K886" i="4"/>
  <c r="M886" i="4" s="1"/>
  <c r="K959" i="4"/>
  <c r="L959" i="4" s="1"/>
  <c r="K1933" i="4"/>
  <c r="M1933" i="4" s="1"/>
  <c r="K1995" i="4"/>
  <c r="L1995" i="4" s="1"/>
  <c r="K2065" i="4"/>
  <c r="M2065" i="4" s="1"/>
  <c r="K2123" i="4"/>
  <c r="M2123" i="4" s="1"/>
  <c r="K2255" i="4"/>
  <c r="M2255" i="4" s="1"/>
  <c r="K2316" i="4"/>
  <c r="M2316" i="4" s="1"/>
  <c r="K2371" i="4"/>
  <c r="M2371" i="4" s="1"/>
  <c r="K2424" i="4"/>
  <c r="L2424" i="4" s="1"/>
  <c r="K2479" i="4"/>
  <c r="L2479" i="4" s="1"/>
  <c r="K2542" i="4"/>
  <c r="L2542" i="4" s="1"/>
  <c r="K2602" i="4"/>
  <c r="L2602" i="4" s="1"/>
  <c r="K243" i="4"/>
  <c r="L243" i="4" s="1"/>
  <c r="K300" i="4"/>
  <c r="L300" i="4" s="1"/>
  <c r="K46" i="4"/>
  <c r="K114" i="4"/>
  <c r="L114" i="4" s="1"/>
  <c r="K179" i="4"/>
  <c r="L179" i="4" s="1"/>
  <c r="K365" i="4"/>
  <c r="K434" i="4"/>
  <c r="M434" i="4" s="1"/>
  <c r="K884" i="4"/>
  <c r="L884" i="4" s="1"/>
  <c r="K956" i="4"/>
  <c r="M956" i="4" s="1"/>
  <c r="K1932" i="4"/>
  <c r="M1932" i="4" s="1"/>
  <c r="K1992" i="4"/>
  <c r="M1992" i="4" s="1"/>
  <c r="K2063" i="4"/>
  <c r="L2063" i="4" s="1"/>
  <c r="K2122" i="4"/>
  <c r="M2122" i="4" s="1"/>
  <c r="K2177" i="4"/>
  <c r="M2177" i="4" s="1"/>
  <c r="K2254" i="4"/>
  <c r="L2254" i="4" s="1"/>
  <c r="K2315" i="4"/>
  <c r="M2315" i="4" s="1"/>
  <c r="K2370" i="4"/>
  <c r="L2370" i="4" s="1"/>
  <c r="K2423" i="4"/>
  <c r="L2423" i="4" s="1"/>
  <c r="K2477" i="4"/>
  <c r="M2477" i="4" s="1"/>
  <c r="K2540" i="4"/>
  <c r="M2540" i="4" s="1"/>
  <c r="K2600" i="4"/>
  <c r="L2600" i="4" s="1"/>
  <c r="K242" i="4"/>
  <c r="L242" i="4" s="1"/>
  <c r="K45" i="4"/>
  <c r="K113" i="4"/>
  <c r="M113" i="4" s="1"/>
  <c r="K178" i="4"/>
  <c r="L178" i="4" s="1"/>
  <c r="K299" i="4"/>
  <c r="L299" i="4" s="1"/>
  <c r="K364" i="4"/>
  <c r="K433" i="4"/>
  <c r="L433" i="4" s="1"/>
  <c r="K883" i="4"/>
  <c r="L883" i="4" s="1"/>
  <c r="K955" i="4"/>
  <c r="M955" i="4" s="1"/>
  <c r="K1931" i="4"/>
  <c r="M1931" i="4" s="1"/>
  <c r="K1991" i="4"/>
  <c r="K2062" i="4"/>
  <c r="M2062" i="4" s="1"/>
  <c r="K2121" i="4"/>
  <c r="M2121" i="4" s="1"/>
  <c r="K2176" i="4"/>
  <c r="M2176" i="4" s="1"/>
  <c r="K2253" i="4"/>
  <c r="L2253" i="4" s="1"/>
  <c r="K2314" i="4"/>
  <c r="M2314" i="4" s="1"/>
  <c r="K2369" i="4"/>
  <c r="M2369" i="4" s="1"/>
  <c r="K2422" i="4"/>
  <c r="M2422" i="4" s="1"/>
  <c r="K2476" i="4"/>
  <c r="L2476" i="4" s="1"/>
  <c r="K2539" i="4"/>
  <c r="M2539" i="4" s="1"/>
  <c r="K2599" i="4"/>
  <c r="L2599" i="4" s="1"/>
  <c r="K44" i="4"/>
  <c r="K112" i="4"/>
  <c r="L112" i="4" s="1"/>
  <c r="K177" i="4"/>
  <c r="L177" i="4" s="1"/>
  <c r="K241" i="4"/>
  <c r="M241" i="4" s="1"/>
  <c r="K298" i="4"/>
  <c r="M298" i="4" s="1"/>
  <c r="K363" i="4"/>
  <c r="K432" i="4"/>
  <c r="M432" i="4" s="1"/>
  <c r="K882" i="4"/>
  <c r="L882" i="4" s="1"/>
  <c r="K954" i="4"/>
  <c r="L954" i="4" s="1"/>
  <c r="K1930" i="4"/>
  <c r="M1930" i="4" s="1"/>
  <c r="K1990" i="4"/>
  <c r="K2061" i="4"/>
  <c r="M2061" i="4" s="1"/>
  <c r="K2120" i="4"/>
  <c r="L2120" i="4" s="1"/>
  <c r="K2175" i="4"/>
  <c r="M2175" i="4" s="1"/>
  <c r="K2252" i="4"/>
  <c r="L2252" i="4" s="1"/>
  <c r="K2313" i="4"/>
  <c r="K2368" i="4"/>
  <c r="M2368" i="4" s="1"/>
  <c r="K2421" i="4"/>
  <c r="M2421" i="4" s="1"/>
  <c r="K2475" i="4"/>
  <c r="M2475" i="4" s="1"/>
  <c r="K2538" i="4"/>
  <c r="M2538" i="4" s="1"/>
  <c r="K2598" i="4"/>
  <c r="M2598" i="4" s="1"/>
  <c r="K42" i="4"/>
  <c r="K110" i="4"/>
  <c r="L110" i="4" s="1"/>
  <c r="K175" i="4"/>
  <c r="M175" i="4" s="1"/>
  <c r="K296" i="4"/>
  <c r="K361" i="4"/>
  <c r="K430" i="4"/>
  <c r="M430" i="4" s="1"/>
  <c r="K880" i="4"/>
  <c r="L880" i="4" s="1"/>
  <c r="K952" i="4"/>
  <c r="M952" i="4" s="1"/>
  <c r="K1928" i="4"/>
  <c r="M1928" i="4" s="1"/>
  <c r="K1988" i="4"/>
  <c r="L1988" i="4" s="1"/>
  <c r="K2059" i="4"/>
  <c r="L2059" i="4" s="1"/>
  <c r="K2173" i="4"/>
  <c r="M2173" i="4" s="1"/>
  <c r="K2250" i="4"/>
  <c r="L2250" i="4" s="1"/>
  <c r="K2118" i="4"/>
  <c r="M2118" i="4" s="1"/>
  <c r="K429" i="4"/>
  <c r="M429" i="4" s="1"/>
  <c r="K295" i="4"/>
  <c r="M295" i="4" s="1"/>
  <c r="K41" i="4"/>
  <c r="K109" i="4"/>
  <c r="L109" i="4" s="1"/>
  <c r="K174" i="4"/>
  <c r="M174" i="4" s="1"/>
  <c r="K359" i="4"/>
  <c r="K878" i="4"/>
  <c r="M878" i="4" s="1"/>
  <c r="K951" i="4"/>
  <c r="L951" i="4" s="1"/>
  <c r="K1927" i="4"/>
  <c r="M1927" i="4" s="1"/>
  <c r="K1987" i="4"/>
  <c r="L1987" i="4" s="1"/>
  <c r="K2058" i="4"/>
  <c r="M2058" i="4" s="1"/>
  <c r="K2172" i="4"/>
  <c r="M2172" i="4" s="1"/>
  <c r="K2249" i="4"/>
  <c r="M2249" i="4" s="1"/>
  <c r="K2311" i="4"/>
  <c r="L2311" i="4" s="1"/>
  <c r="K2536" i="4"/>
  <c r="L2536" i="4" s="1"/>
  <c r="K2366" i="4"/>
  <c r="L2366" i="4" s="1"/>
  <c r="K2117" i="4"/>
  <c r="L2117" i="4" s="1"/>
  <c r="K2534" i="4"/>
  <c r="L2534" i="4" s="1"/>
  <c r="K293" i="4"/>
  <c r="M293" i="4" s="1"/>
  <c r="K39" i="4"/>
  <c r="K107" i="4"/>
  <c r="M107" i="4" s="1"/>
  <c r="K173" i="4"/>
  <c r="K237" i="4"/>
  <c r="L237" i="4" s="1"/>
  <c r="K358" i="4"/>
  <c r="K428" i="4"/>
  <c r="L428" i="4" s="1"/>
  <c r="K876" i="4"/>
  <c r="L876" i="4" s="1"/>
  <c r="K949" i="4"/>
  <c r="L949" i="4" s="1"/>
  <c r="K1926" i="4"/>
  <c r="L1926" i="4" s="1"/>
  <c r="K1985" i="4"/>
  <c r="M1985" i="4" s="1"/>
  <c r="K2056" i="4"/>
  <c r="M2056" i="4" s="1"/>
  <c r="K2171" i="4"/>
  <c r="M2171" i="4" s="1"/>
  <c r="K2248" i="4"/>
  <c r="M2248" i="4" s="1"/>
  <c r="K2309" i="4"/>
  <c r="L2309" i="4" s="1"/>
  <c r="K2365" i="4"/>
  <c r="L2365" i="4" s="1"/>
  <c r="K2418" i="4"/>
  <c r="L2418" i="4" s="1"/>
  <c r="K2470" i="4"/>
  <c r="M2470" i="4" s="1"/>
  <c r="K2592" i="4"/>
  <c r="M2592" i="4" s="1"/>
  <c r="K2115" i="4"/>
  <c r="M2115" i="4" s="1"/>
  <c r="K37" i="4"/>
  <c r="K105" i="4"/>
  <c r="M105" i="4" s="1"/>
  <c r="K172" i="4"/>
  <c r="L172" i="4" s="1"/>
  <c r="K236" i="4"/>
  <c r="M236" i="4" s="1"/>
  <c r="K290" i="4"/>
  <c r="M290" i="4" s="1"/>
  <c r="K357" i="4"/>
  <c r="K427" i="4"/>
  <c r="M427" i="4" s="1"/>
  <c r="K875" i="4"/>
  <c r="L875" i="4" s="1"/>
  <c r="K948" i="4"/>
  <c r="M948" i="4" s="1"/>
  <c r="K1925" i="4"/>
  <c r="M1925" i="4" s="1"/>
  <c r="K1984" i="4"/>
  <c r="L1984" i="4" s="1"/>
  <c r="K2053" i="4"/>
  <c r="M2053" i="4" s="1"/>
  <c r="K2114" i="4"/>
  <c r="M2114" i="4" s="1"/>
  <c r="K2170" i="4"/>
  <c r="M2170" i="4" s="1"/>
  <c r="K2247" i="4"/>
  <c r="M2247" i="4" s="1"/>
  <c r="K2417" i="4"/>
  <c r="M2417" i="4" s="1"/>
  <c r="K2468" i="4"/>
  <c r="M2468" i="4" s="1"/>
  <c r="K2533" i="4"/>
  <c r="L2533" i="4" s="1"/>
  <c r="K2591" i="4"/>
  <c r="L2591" i="4" s="1"/>
  <c r="K2308" i="4"/>
  <c r="L2308" i="4" s="1"/>
  <c r="K2364" i="4"/>
  <c r="L2364" i="4" s="1"/>
  <c r="K35" i="4"/>
  <c r="K104" i="4"/>
  <c r="M104" i="4" s="1"/>
  <c r="K169" i="4"/>
  <c r="M169" i="4" s="1"/>
  <c r="K233" i="4"/>
  <c r="M233" i="4" s="1"/>
  <c r="K289" i="4"/>
  <c r="M289" i="4" s="1"/>
  <c r="K355" i="4"/>
  <c r="K426" i="4"/>
  <c r="M426" i="4" s="1"/>
  <c r="K874" i="4"/>
  <c r="K947" i="4"/>
  <c r="M947" i="4" s="1"/>
  <c r="K1924" i="4"/>
  <c r="M1924" i="4" s="1"/>
  <c r="K1983" i="4"/>
  <c r="K2052" i="4"/>
  <c r="L2052" i="4" s="1"/>
  <c r="K2111" i="4"/>
  <c r="L2111" i="4" s="1"/>
  <c r="K2169" i="4"/>
  <c r="L2169" i="4" s="1"/>
  <c r="K2246" i="4"/>
  <c r="L2246" i="4" s="1"/>
  <c r="K2307" i="4"/>
  <c r="M2307" i="4" s="1"/>
  <c r="K2363" i="4"/>
  <c r="M2363" i="4" s="1"/>
  <c r="K2416" i="4"/>
  <c r="M2416" i="4" s="1"/>
  <c r="K2467" i="4"/>
  <c r="K2531" i="4"/>
  <c r="M2531" i="4" s="1"/>
  <c r="K2589" i="4"/>
  <c r="L2589" i="4" s="1"/>
  <c r="K286" i="4"/>
  <c r="M286" i="4" s="1"/>
  <c r="K32" i="4"/>
  <c r="K101" i="4"/>
  <c r="L101" i="4" s="1"/>
  <c r="K2049" i="4"/>
  <c r="M2049" i="4" s="1"/>
  <c r="K2528" i="4"/>
  <c r="L2528" i="4" s="1"/>
  <c r="K2586" i="4"/>
  <c r="M2586" i="4" s="1"/>
  <c r="K166" i="4"/>
  <c r="K230" i="4"/>
  <c r="M230" i="4" s="1"/>
  <c r="K352" i="4"/>
  <c r="L352" i="4" s="1"/>
  <c r="K420" i="4"/>
  <c r="L420" i="4" s="1"/>
  <c r="K871" i="4"/>
  <c r="L871" i="4" s="1"/>
  <c r="K944" i="4"/>
  <c r="M944" i="4" s="1"/>
  <c r="K1921" i="4"/>
  <c r="K1980" i="4"/>
  <c r="L1980" i="4" s="1"/>
  <c r="K2166" i="4"/>
  <c r="M2166" i="4" s="1"/>
  <c r="K2243" i="4"/>
  <c r="L2243" i="4" s="1"/>
  <c r="K2304" i="4"/>
  <c r="M2304" i="4" s="1"/>
  <c r="K2360" i="4"/>
  <c r="L2360" i="4" s="1"/>
  <c r="K2413" i="4"/>
  <c r="M2413" i="4" s="1"/>
  <c r="K2464" i="4"/>
  <c r="K2108" i="4"/>
  <c r="M2108" i="4" s="1"/>
  <c r="K2584" i="4"/>
  <c r="L2584" i="4" s="1"/>
  <c r="K30" i="4"/>
  <c r="K99" i="4"/>
  <c r="M99" i="4" s="1"/>
  <c r="K284" i="4"/>
  <c r="M284" i="4" s="1"/>
  <c r="K2302" i="4"/>
  <c r="M2302" i="4" s="1"/>
  <c r="K164" i="4"/>
  <c r="M164" i="4" s="1"/>
  <c r="K228" i="4"/>
  <c r="M228" i="4" s="1"/>
  <c r="K350" i="4"/>
  <c r="L350" i="4" s="1"/>
  <c r="K421" i="4"/>
  <c r="L421" i="4" s="1"/>
  <c r="K869" i="4"/>
  <c r="L869" i="4" s="1"/>
  <c r="K942" i="4"/>
  <c r="L942" i="4" s="1"/>
  <c r="K1919" i="4"/>
  <c r="K1978" i="4"/>
  <c r="L1978" i="4" s="1"/>
  <c r="K2047" i="4"/>
  <c r="M2047" i="4" s="1"/>
  <c r="K2164" i="4"/>
  <c r="L2164" i="4" s="1"/>
  <c r="K2241" i="4"/>
  <c r="L2241" i="4" s="1"/>
  <c r="K2358" i="4"/>
  <c r="L2358" i="4" s="1"/>
  <c r="K2411" i="4"/>
  <c r="M2411" i="4" s="1"/>
  <c r="K2462" i="4"/>
  <c r="M2462" i="4" s="1"/>
  <c r="K2526" i="4"/>
  <c r="M2526" i="4" s="1"/>
  <c r="K2106" i="4"/>
  <c r="L2106" i="4" s="1"/>
  <c r="K2525" i="4"/>
  <c r="L2525" i="4" s="1"/>
  <c r="K29" i="4"/>
  <c r="K98" i="4"/>
  <c r="M98" i="4" s="1"/>
  <c r="K283" i="4"/>
  <c r="L283" i="4" s="1"/>
  <c r="K2046" i="4"/>
  <c r="L2046" i="4" s="1"/>
  <c r="K2301" i="4"/>
  <c r="L2301" i="4" s="1"/>
  <c r="K2583" i="4"/>
  <c r="M2583" i="4" s="1"/>
  <c r="K163" i="4"/>
  <c r="L163" i="4" s="1"/>
  <c r="K227" i="4"/>
  <c r="M227" i="4" s="1"/>
  <c r="K349" i="4"/>
  <c r="K868" i="4"/>
  <c r="L868" i="4" s="1"/>
  <c r="K941" i="4"/>
  <c r="L941" i="4" s="1"/>
  <c r="K1918" i="4"/>
  <c r="L1918" i="4" s="1"/>
  <c r="K1977" i="4"/>
  <c r="M1977" i="4" s="1"/>
  <c r="K2163" i="4"/>
  <c r="M2163" i="4" s="1"/>
  <c r="K2240" i="4"/>
  <c r="M2240" i="4" s="1"/>
  <c r="K2357" i="4"/>
  <c r="L2357" i="4" s="1"/>
  <c r="K2410" i="4"/>
  <c r="M2410" i="4" s="1"/>
  <c r="K2461" i="4"/>
  <c r="K2105" i="4"/>
  <c r="M2105" i="4" s="1"/>
  <c r="K26" i="4"/>
  <c r="K95" i="4"/>
  <c r="M95" i="4" s="1"/>
  <c r="K160" i="4"/>
  <c r="L160" i="4" s="1"/>
  <c r="K224" i="4"/>
  <c r="L224" i="4" s="1"/>
  <c r="K280" i="4"/>
  <c r="L280" i="4" s="1"/>
  <c r="K346" i="4"/>
  <c r="K417" i="4"/>
  <c r="L417" i="4" s="1"/>
  <c r="K865" i="4"/>
  <c r="L865" i="4" s="1"/>
  <c r="K938" i="4"/>
  <c r="M938" i="4" s="1"/>
  <c r="K1915" i="4"/>
  <c r="L1915" i="4" s="1"/>
  <c r="K1974" i="4"/>
  <c r="K2043" i="4"/>
  <c r="L2043" i="4" s="1"/>
  <c r="K2102" i="4"/>
  <c r="L2102" i="4" s="1"/>
  <c r="K2160" i="4"/>
  <c r="M2160" i="4" s="1"/>
  <c r="K2237" i="4"/>
  <c r="L2237" i="4" s="1"/>
  <c r="K2298" i="4"/>
  <c r="M2298" i="4" s="1"/>
  <c r="K2354" i="4"/>
  <c r="L2354" i="4" s="1"/>
  <c r="K2407" i="4"/>
  <c r="M2407" i="4" s="1"/>
  <c r="K2458" i="4"/>
  <c r="L2458" i="4" s="1"/>
  <c r="K2522" i="4"/>
  <c r="M2522" i="4" s="1"/>
  <c r="K2580" i="4"/>
  <c r="L2580" i="4" s="1"/>
  <c r="K862" i="4"/>
  <c r="M862" i="4" s="1"/>
  <c r="K157" i="4"/>
  <c r="M157" i="4" s="1"/>
  <c r="K2519" i="4"/>
  <c r="L2519" i="4" s="1"/>
  <c r="K935" i="4"/>
  <c r="L935" i="4" s="1"/>
  <c r="K23" i="4"/>
  <c r="K92" i="4"/>
  <c r="M92" i="4" s="1"/>
  <c r="K221" i="4"/>
  <c r="L221" i="4" s="1"/>
  <c r="K277" i="4"/>
  <c r="L277" i="4" s="1"/>
  <c r="K343" i="4"/>
  <c r="K414" i="4"/>
  <c r="M414" i="4" s="1"/>
  <c r="K1912" i="4"/>
  <c r="M1912" i="4" s="1"/>
  <c r="K1971" i="4"/>
  <c r="K2040" i="4"/>
  <c r="M2040" i="4" s="1"/>
  <c r="K2099" i="4"/>
  <c r="L2099" i="4" s="1"/>
  <c r="K2157" i="4"/>
  <c r="L2157" i="4" s="1"/>
  <c r="K2234" i="4"/>
  <c r="M2234" i="4" s="1"/>
  <c r="K2295" i="4"/>
  <c r="L2295" i="4" s="1"/>
  <c r="K2351" i="4"/>
  <c r="M2351" i="4" s="1"/>
  <c r="K2404" i="4"/>
  <c r="L2404" i="4" s="1"/>
  <c r="K2455" i="4"/>
  <c r="L2455" i="4" s="1"/>
  <c r="K2577" i="4"/>
  <c r="M2577" i="4" s="1"/>
  <c r="K933" i="4"/>
  <c r="L933" i="4" s="1"/>
  <c r="K276" i="4"/>
  <c r="K22" i="4"/>
  <c r="K91" i="4"/>
  <c r="L91" i="4" s="1"/>
  <c r="K156" i="4"/>
  <c r="L156" i="4" s="1"/>
  <c r="K220" i="4"/>
  <c r="M220" i="4" s="1"/>
  <c r="K342" i="4"/>
  <c r="K413" i="4"/>
  <c r="M413" i="4" s="1"/>
  <c r="K861" i="4"/>
  <c r="L861" i="4" s="1"/>
  <c r="K1911" i="4"/>
  <c r="M1911" i="4" s="1"/>
  <c r="K1970" i="4"/>
  <c r="L1970" i="4" s="1"/>
  <c r="K2039" i="4"/>
  <c r="L2039" i="4" s="1"/>
  <c r="K2098" i="4"/>
  <c r="L2098" i="4" s="1"/>
  <c r="K2156" i="4"/>
  <c r="L2156" i="4" s="1"/>
  <c r="K2233" i="4"/>
  <c r="M2233" i="4" s="1"/>
  <c r="K2294" i="4"/>
  <c r="M2294" i="4" s="1"/>
  <c r="K2350" i="4"/>
  <c r="M2350" i="4" s="1"/>
  <c r="K2403" i="4"/>
  <c r="L2403" i="4" s="1"/>
  <c r="K2454" i="4"/>
  <c r="L2454" i="4" s="1"/>
  <c r="K2518" i="4"/>
  <c r="M2518" i="4" s="1"/>
  <c r="K2576" i="4"/>
  <c r="L2576" i="4" s="1"/>
  <c r="K931" i="4"/>
  <c r="M931" i="4" s="1"/>
  <c r="K20" i="4"/>
  <c r="K89" i="4"/>
  <c r="M89" i="4" s="1"/>
  <c r="K154" i="4"/>
  <c r="M154" i="4" s="1"/>
  <c r="K218" i="4"/>
  <c r="L218" i="4" s="1"/>
  <c r="K274" i="4"/>
  <c r="M274" i="4" s="1"/>
  <c r="K340" i="4"/>
  <c r="K411" i="4"/>
  <c r="L411" i="4" s="1"/>
  <c r="K859" i="4"/>
  <c r="M859" i="4" s="1"/>
  <c r="K1909" i="4"/>
  <c r="M1909" i="4" s="1"/>
  <c r="K1968" i="4"/>
  <c r="K2037" i="4"/>
  <c r="M2037" i="4" s="1"/>
  <c r="K2096" i="4"/>
  <c r="M2096" i="4" s="1"/>
  <c r="K2154" i="4"/>
  <c r="L2154" i="4" s="1"/>
  <c r="K2231" i="4"/>
  <c r="L2231" i="4" s="1"/>
  <c r="K2292" i="4"/>
  <c r="L2292" i="4" s="1"/>
  <c r="K2348" i="4"/>
  <c r="M2348" i="4" s="1"/>
  <c r="K2401" i="4"/>
  <c r="M2401" i="4" s="1"/>
  <c r="K2452" i="4"/>
  <c r="M2452" i="4" s="1"/>
  <c r="K2516" i="4"/>
  <c r="M2516" i="4" s="1"/>
  <c r="K2574" i="4"/>
  <c r="M2574" i="4" s="1"/>
  <c r="K19" i="4"/>
  <c r="K88" i="4"/>
  <c r="L88" i="4" s="1"/>
  <c r="K153" i="4"/>
  <c r="M153" i="4" s="1"/>
  <c r="K217" i="4"/>
  <c r="L217" i="4" s="1"/>
  <c r="K273" i="4"/>
  <c r="L273" i="4" s="1"/>
  <c r="K339" i="4"/>
  <c r="K410" i="4"/>
  <c r="M410" i="4" s="1"/>
  <c r="K858" i="4"/>
  <c r="M858" i="4" s="1"/>
  <c r="K930" i="4"/>
  <c r="M930" i="4" s="1"/>
  <c r="K1908" i="4"/>
  <c r="M1908" i="4" s="1"/>
  <c r="K1967" i="4"/>
  <c r="K2036" i="4"/>
  <c r="M2036" i="4" s="1"/>
  <c r="K2095" i="4"/>
  <c r="L2095" i="4" s="1"/>
  <c r="K2153" i="4"/>
  <c r="M2153" i="4" s="1"/>
  <c r="K2230" i="4"/>
  <c r="M2230" i="4" s="1"/>
  <c r="K2291" i="4"/>
  <c r="M2291" i="4" s="1"/>
  <c r="K2347" i="4"/>
  <c r="M2347" i="4" s="1"/>
  <c r="K2400" i="4"/>
  <c r="L2400" i="4" s="1"/>
  <c r="K2451" i="4"/>
  <c r="M2451" i="4" s="1"/>
  <c r="K2515" i="4"/>
  <c r="L2515" i="4" s="1"/>
  <c r="K2573" i="4"/>
  <c r="L2573" i="4" s="1"/>
  <c r="K2512" i="4"/>
  <c r="M2512" i="4" s="1"/>
  <c r="K270" i="4"/>
  <c r="L270" i="4" s="1"/>
  <c r="K85" i="4"/>
  <c r="L85" i="4" s="1"/>
  <c r="K150" i="4"/>
  <c r="M150" i="4" s="1"/>
  <c r="K214" i="4"/>
  <c r="M214" i="4" s="1"/>
  <c r="K336" i="4"/>
  <c r="K407" i="4"/>
  <c r="L407" i="4" s="1"/>
  <c r="K855" i="4"/>
  <c r="L855" i="4" s="1"/>
  <c r="K927" i="4"/>
  <c r="M927" i="4" s="1"/>
  <c r="K1905" i="4"/>
  <c r="K1964" i="4"/>
  <c r="K2033" i="4"/>
  <c r="L2033" i="4" s="1"/>
  <c r="K2092" i="4"/>
  <c r="L2092" i="4" s="1"/>
  <c r="K2150" i="4"/>
  <c r="L2150" i="4" s="1"/>
  <c r="K2227" i="4"/>
  <c r="L2227" i="4" s="1"/>
  <c r="K2288" i="4"/>
  <c r="K2344" i="4"/>
  <c r="L2344" i="4" s="1"/>
  <c r="K2397" i="4"/>
  <c r="M2397" i="4" s="1"/>
  <c r="K2448" i="4"/>
  <c r="M2448" i="4" s="1"/>
  <c r="K2570" i="4"/>
  <c r="L2570" i="4" s="1"/>
  <c r="K852" i="4"/>
  <c r="M852" i="4" s="1"/>
  <c r="K147" i="4"/>
  <c r="L147" i="4" s="1"/>
  <c r="K2509" i="4"/>
  <c r="L2509" i="4" s="1"/>
  <c r="K924" i="4"/>
  <c r="L924" i="4" s="1"/>
  <c r="K82" i="4"/>
  <c r="L82" i="4" s="1"/>
  <c r="K211" i="4"/>
  <c r="M211" i="4" s="1"/>
  <c r="K267" i="4"/>
  <c r="L267" i="4" s="1"/>
  <c r="K333" i="4"/>
  <c r="K404" i="4"/>
  <c r="L404" i="4" s="1"/>
  <c r="K1902" i="4"/>
  <c r="L1902" i="4" s="1"/>
  <c r="K1961" i="4"/>
  <c r="K2030" i="4"/>
  <c r="L2030" i="4" s="1"/>
  <c r="K2089" i="4"/>
  <c r="M2089" i="4" s="1"/>
  <c r="K2147" i="4"/>
  <c r="M2147" i="4" s="1"/>
  <c r="K2224" i="4"/>
  <c r="M2224" i="4" s="1"/>
  <c r="K2285" i="4"/>
  <c r="M2285" i="4" s="1"/>
  <c r="K2341" i="4"/>
  <c r="L2341" i="4" s="1"/>
  <c r="K2394" i="4"/>
  <c r="M2394" i="4" s="1"/>
  <c r="K2445" i="4"/>
  <c r="L2445" i="4" s="1"/>
  <c r="K2567" i="4"/>
  <c r="M2567" i="4" s="1"/>
  <c r="K851" i="4"/>
  <c r="M851" i="4" s="1"/>
  <c r="K146" i="4"/>
  <c r="M146" i="4" s="1"/>
  <c r="K2508" i="4"/>
  <c r="M2508" i="4" s="1"/>
  <c r="K923" i="4"/>
  <c r="L923" i="4" s="1"/>
  <c r="K81" i="4"/>
  <c r="L81" i="4" s="1"/>
  <c r="K210" i="4"/>
  <c r="L210" i="4" s="1"/>
  <c r="K266" i="4"/>
  <c r="L266" i="4" s="1"/>
  <c r="K332" i="4"/>
  <c r="K403" i="4"/>
  <c r="L403" i="4" s="1"/>
  <c r="K1901" i="4"/>
  <c r="M1901" i="4" s="1"/>
  <c r="K1960" i="4"/>
  <c r="K2029" i="4"/>
  <c r="M2029" i="4" s="1"/>
  <c r="K2088" i="4"/>
  <c r="L2088" i="4" s="1"/>
  <c r="K2146" i="4"/>
  <c r="M2146" i="4" s="1"/>
  <c r="K2223" i="4"/>
  <c r="L2223" i="4" s="1"/>
  <c r="K2284" i="4"/>
  <c r="K2340" i="4"/>
  <c r="M2340" i="4" s="1"/>
  <c r="K2393" i="4"/>
  <c r="L2393" i="4" s="1"/>
  <c r="K2444" i="4"/>
  <c r="M2444" i="4" s="1"/>
  <c r="K2566" i="4"/>
  <c r="M2566" i="4" s="1"/>
  <c r="K294" i="4"/>
  <c r="K950" i="4"/>
  <c r="L950" i="4" s="1"/>
  <c r="K2057" i="4"/>
  <c r="L2057" i="4" s="1"/>
  <c r="K2310" i="4"/>
  <c r="M2310" i="4" s="1"/>
  <c r="K2535" i="4"/>
  <c r="K2593" i="4"/>
  <c r="K60" i="4"/>
  <c r="K985" i="4"/>
  <c r="K2324" i="4"/>
  <c r="M2324" i="4" s="1"/>
  <c r="K2008" i="4"/>
  <c r="K2265" i="4"/>
  <c r="L2265" i="4" s="1"/>
  <c r="K900" i="4"/>
  <c r="H307" i="4"/>
  <c r="K979" i="4"/>
  <c r="I2149" i="4"/>
  <c r="I2159" i="4"/>
  <c r="I2162" i="4"/>
  <c r="I2165" i="4"/>
  <c r="I2168" i="4"/>
  <c r="I2174" i="4"/>
  <c r="H2149" i="4"/>
  <c r="H2159" i="4"/>
  <c r="H2162" i="4"/>
  <c r="H2165" i="4"/>
  <c r="H2168" i="4"/>
  <c r="I2042" i="4"/>
  <c r="I2045" i="4"/>
  <c r="I2048" i="4"/>
  <c r="I2060" i="4"/>
  <c r="H2042" i="4"/>
  <c r="K2042" i="4" s="1"/>
  <c r="H2048" i="4"/>
  <c r="H2045" i="4"/>
  <c r="H2032" i="4"/>
  <c r="I854" i="4"/>
  <c r="I864" i="4"/>
  <c r="I867" i="4"/>
  <c r="I870" i="4"/>
  <c r="I873" i="4"/>
  <c r="I881" i="4"/>
  <c r="H864" i="4"/>
  <c r="H1606" i="4"/>
  <c r="H1609" i="4"/>
  <c r="H1615" i="4"/>
  <c r="H1827" i="4"/>
  <c r="K2186" i="4"/>
  <c r="K2190" i="4"/>
  <c r="M2190" i="4" s="1"/>
  <c r="K2192" i="4"/>
  <c r="M2192" i="4" s="1"/>
  <c r="K2193" i="4"/>
  <c r="G90" i="8" s="1"/>
  <c r="K2195" i="4"/>
  <c r="G87" i="8" s="1"/>
  <c r="K2197" i="4"/>
  <c r="L2197" i="4" s="1"/>
  <c r="K2199" i="4"/>
  <c r="L2199" i="4" s="1"/>
  <c r="K312" i="4"/>
  <c r="L312" i="4" s="1"/>
  <c r="K2613" i="4"/>
  <c r="M2613" i="4" s="1"/>
  <c r="K903" i="4"/>
  <c r="L903" i="4" s="1"/>
  <c r="K2491" i="4"/>
  <c r="M2491" i="4" s="1"/>
  <c r="K2550" i="4"/>
  <c r="L2550" i="4" s="1"/>
  <c r="H902" i="4"/>
  <c r="I902" i="4"/>
  <c r="K86" i="4"/>
  <c r="K151" i="4"/>
  <c r="L151" i="4" s="1"/>
  <c r="K215" i="4"/>
  <c r="M215" i="4" s="1"/>
  <c r="K271" i="4"/>
  <c r="M271" i="4" s="1"/>
  <c r="K337" i="4"/>
  <c r="K408" i="4"/>
  <c r="M408" i="4" s="1"/>
  <c r="K524" i="4"/>
  <c r="L524" i="4" s="1"/>
  <c r="K699" i="4"/>
  <c r="M699" i="4" s="1"/>
  <c r="K755" i="4"/>
  <c r="K856" i="4"/>
  <c r="M856" i="4" s="1"/>
  <c r="K928" i="4"/>
  <c r="M928" i="4" s="1"/>
  <c r="K1906" i="4"/>
  <c r="M1906" i="4" s="1"/>
  <c r="K1965" i="4"/>
  <c r="M1965" i="4" s="1"/>
  <c r="K2034" i="4"/>
  <c r="K2151" i="4"/>
  <c r="L2151" i="4" s="1"/>
  <c r="K2228" i="4"/>
  <c r="M2228" i="4" s="1"/>
  <c r="K2289" i="4"/>
  <c r="M2289" i="4" s="1"/>
  <c r="K2345" i="4"/>
  <c r="L2345" i="4" s="1"/>
  <c r="K2398" i="4"/>
  <c r="L2398" i="4" s="1"/>
  <c r="K2571" i="4"/>
  <c r="M2571" i="4" s="1"/>
  <c r="K2449" i="4"/>
  <c r="M2449" i="4" s="1"/>
  <c r="K2513" i="4"/>
  <c r="M2513" i="4" s="1"/>
  <c r="K2093" i="4"/>
  <c r="L2093" i="4" s="1"/>
  <c r="K87" i="4"/>
  <c r="L87" i="4" s="1"/>
  <c r="K152" i="4"/>
  <c r="M152" i="4" s="1"/>
  <c r="K216" i="4"/>
  <c r="L216" i="4" s="1"/>
  <c r="K272" i="4"/>
  <c r="M272" i="4" s="1"/>
  <c r="K338" i="4"/>
  <c r="M338" i="4" s="1"/>
  <c r="K409" i="4"/>
  <c r="L409" i="4" s="1"/>
  <c r="K857" i="4"/>
  <c r="L857" i="4" s="1"/>
  <c r="K929" i="4"/>
  <c r="L929" i="4" s="1"/>
  <c r="K1907" i="4"/>
  <c r="L1907" i="4" s="1"/>
  <c r="K1966" i="4"/>
  <c r="M1966" i="4" s="1"/>
  <c r="K2035" i="4"/>
  <c r="M2035" i="4" s="1"/>
  <c r="K2152" i="4"/>
  <c r="M2152" i="4" s="1"/>
  <c r="K2229" i="4"/>
  <c r="L2229" i="4" s="1"/>
  <c r="K2290" i="4"/>
  <c r="L2290" i="4" s="1"/>
  <c r="K2346" i="4"/>
  <c r="L2346" i="4" s="1"/>
  <c r="K2399" i="4"/>
  <c r="M2399" i="4" s="1"/>
  <c r="K2450" i="4"/>
  <c r="M2450" i="4" s="1"/>
  <c r="K2572" i="4"/>
  <c r="L2572" i="4" s="1"/>
  <c r="K2094" i="4"/>
  <c r="L2094" i="4" s="1"/>
  <c r="K934" i="4"/>
  <c r="L934" i="4" s="1"/>
  <c r="I926" i="4"/>
  <c r="H926" i="4"/>
  <c r="H162" i="4"/>
  <c r="K162" i="4" s="1"/>
  <c r="J114" i="6"/>
  <c r="J115" i="6"/>
  <c r="K1529" i="4"/>
  <c r="M1529" i="4" s="1"/>
  <c r="I2297" i="4"/>
  <c r="I2300" i="4"/>
  <c r="I2303" i="4"/>
  <c r="I2306" i="4"/>
  <c r="H2297" i="4"/>
  <c r="H2300" i="4"/>
  <c r="H2303" i="4"/>
  <c r="H2306" i="4"/>
  <c r="H2484" i="4"/>
  <c r="K315" i="4"/>
  <c r="L315" i="4" s="1"/>
  <c r="K2616" i="4"/>
  <c r="M2616" i="4" s="1"/>
  <c r="K2553" i="4"/>
  <c r="M2553" i="4" s="1"/>
  <c r="K2494" i="4"/>
  <c r="M2494" i="4" s="1"/>
  <c r="K2379" i="4"/>
  <c r="K2208" i="4"/>
  <c r="M2208" i="4" s="1"/>
  <c r="K2618" i="4"/>
  <c r="K909" i="4"/>
  <c r="M909" i="4" s="1"/>
  <c r="K65" i="4"/>
  <c r="L65" i="4" s="1"/>
  <c r="K132" i="4"/>
  <c r="M132" i="4" s="1"/>
  <c r="K317" i="4"/>
  <c r="L317" i="4" s="1"/>
  <c r="K386" i="4"/>
  <c r="M386" i="4" s="1"/>
  <c r="K446" i="4"/>
  <c r="L446" i="4" s="1"/>
  <c r="K2270" i="4"/>
  <c r="M2270" i="4" s="1"/>
  <c r="K66" i="4"/>
  <c r="L66" i="4" s="1"/>
  <c r="K197" i="4"/>
  <c r="M197" i="4" s="1"/>
  <c r="K318" i="4"/>
  <c r="K388" i="4"/>
  <c r="K389" i="4"/>
  <c r="M389" i="4" s="1"/>
  <c r="K447" i="4"/>
  <c r="L447" i="4" s="1"/>
  <c r="K910" i="4"/>
  <c r="L910" i="4" s="1"/>
  <c r="K1001" i="4"/>
  <c r="L1001" i="4" s="1"/>
  <c r="K1947" i="4"/>
  <c r="M1947" i="4" s="1"/>
  <c r="K2016" i="4"/>
  <c r="L2016" i="4" s="1"/>
  <c r="K2210" i="4"/>
  <c r="M2210" i="4" s="1"/>
  <c r="K2271" i="4"/>
  <c r="M2271" i="4" s="1"/>
  <c r="K390" i="4"/>
  <c r="M390" i="4" s="1"/>
  <c r="K2129" i="4"/>
  <c r="M2129" i="4" s="1"/>
  <c r="K2485" i="4"/>
  <c r="K971" i="4"/>
  <c r="M971" i="4" s="1"/>
  <c r="K2548" i="4"/>
  <c r="M2548" i="4" s="1"/>
  <c r="K2608" i="4"/>
  <c r="K891" i="4"/>
  <c r="K2001" i="4"/>
  <c r="L2001" i="4" s="1"/>
  <c r="K965" i="4"/>
  <c r="L965" i="4" s="1"/>
  <c r="K966" i="4"/>
  <c r="L966" i="4" s="1"/>
  <c r="K970" i="4"/>
  <c r="L970" i="4" s="1"/>
  <c r="K2261" i="4"/>
  <c r="L2261" i="4" s="1"/>
  <c r="K974" i="4"/>
  <c r="G88" i="8" s="1"/>
  <c r="I307" i="4"/>
  <c r="I440" i="4"/>
  <c r="E95" i="8" s="1"/>
  <c r="F95" i="8"/>
  <c r="K57" i="4"/>
  <c r="M57" i="4" s="1"/>
  <c r="K2004" i="4"/>
  <c r="L2004" i="4" s="1"/>
  <c r="K2005" i="4"/>
  <c r="G118" i="8" s="1"/>
  <c r="K373" i="4"/>
  <c r="M373" i="4" s="1"/>
  <c r="K375" i="4"/>
  <c r="L375" i="4" s="1"/>
  <c r="K291" i="4"/>
  <c r="G44" i="8" s="1"/>
  <c r="K292" i="4"/>
  <c r="K38" i="4"/>
  <c r="K106" i="4"/>
  <c r="M106" i="4" s="1"/>
  <c r="K2595" i="4"/>
  <c r="M2595" i="4" s="1"/>
  <c r="K879" i="4"/>
  <c r="M879" i="4" s="1"/>
  <c r="K957" i="4"/>
  <c r="K50" i="4"/>
  <c r="G62" i="8" s="1"/>
  <c r="K378" i="4"/>
  <c r="M378" i="4" s="1"/>
  <c r="K61" i="4"/>
  <c r="L61" i="4" s="1"/>
  <c r="K193" i="4"/>
  <c r="L193" i="4" s="1"/>
  <c r="K309" i="4"/>
  <c r="L309" i="4" s="1"/>
  <c r="K901" i="4"/>
  <c r="L901" i="4" s="1"/>
  <c r="K379" i="4"/>
  <c r="M379" i="4" s="1"/>
  <c r="K442" i="4"/>
  <c r="L442" i="4" s="1"/>
  <c r="K992" i="4"/>
  <c r="M992" i="4" s="1"/>
  <c r="K1942" i="4"/>
  <c r="L1942" i="4" s="1"/>
  <c r="K2010" i="4"/>
  <c r="L2010" i="4" s="1"/>
  <c r="K2204" i="4"/>
  <c r="M2204" i="4" s="1"/>
  <c r="K2266" i="4"/>
  <c r="M2266" i="4" s="1"/>
  <c r="C95" i="8"/>
  <c r="H2569" i="4"/>
  <c r="H2579" i="4"/>
  <c r="H2582" i="4"/>
  <c r="H2585" i="4"/>
  <c r="H2588" i="4"/>
  <c r="H2597" i="4"/>
  <c r="I2579" i="4"/>
  <c r="I2582" i="4"/>
  <c r="I2585" i="4"/>
  <c r="I2597" i="4"/>
  <c r="I2569" i="4"/>
  <c r="H2511" i="4"/>
  <c r="H2521" i="4"/>
  <c r="H2524" i="4"/>
  <c r="H2527" i="4"/>
  <c r="H2530" i="4"/>
  <c r="H2537" i="4"/>
  <c r="H2547" i="4"/>
  <c r="I2511" i="4"/>
  <c r="I2521" i="4"/>
  <c r="I2527" i="4"/>
  <c r="I2530" i="4"/>
  <c r="I2537" i="4"/>
  <c r="I2524" i="4"/>
  <c r="I2547" i="4"/>
  <c r="K2514" i="4"/>
  <c r="L2514" i="4" s="1"/>
  <c r="I2549" i="4"/>
  <c r="H2457" i="4"/>
  <c r="H2463" i="4"/>
  <c r="H2460" i="4"/>
  <c r="H2447" i="4"/>
  <c r="I2447" i="4"/>
  <c r="I2457" i="4"/>
  <c r="I2463" i="4"/>
  <c r="I2474" i="4"/>
  <c r="I2460" i="4"/>
  <c r="H2412" i="4"/>
  <c r="H2420" i="4"/>
  <c r="H2406" i="4"/>
  <c r="H2409" i="4"/>
  <c r="H2415" i="4"/>
  <c r="H2396" i="4"/>
  <c r="I2396" i="4"/>
  <c r="I2406" i="4"/>
  <c r="I2409" i="4"/>
  <c r="I2412" i="4"/>
  <c r="I2415" i="4"/>
  <c r="I2420" i="4"/>
  <c r="H2429" i="4"/>
  <c r="I2429" i="4"/>
  <c r="H2343" i="4"/>
  <c r="I2343" i="4"/>
  <c r="I2353" i="4"/>
  <c r="I2356" i="4"/>
  <c r="I2359" i="4"/>
  <c r="I2362" i="4"/>
  <c r="I2367" i="4"/>
  <c r="I2287" i="4"/>
  <c r="I2323" i="4"/>
  <c r="H2325" i="4"/>
  <c r="I2325" i="4"/>
  <c r="H2226" i="4"/>
  <c r="H2251" i="4"/>
  <c r="H2236" i="4"/>
  <c r="H2239" i="4"/>
  <c r="H2242" i="4"/>
  <c r="H2245" i="4"/>
  <c r="H2260" i="4"/>
  <c r="I2226" i="4"/>
  <c r="I2236" i="4"/>
  <c r="I2239" i="4"/>
  <c r="I2242" i="4"/>
  <c r="I2245" i="4"/>
  <c r="I2251" i="4"/>
  <c r="I2260" i="4"/>
  <c r="H2267" i="4"/>
  <c r="I2267" i="4"/>
  <c r="H2205" i="4"/>
  <c r="I2205" i="4"/>
  <c r="H2091" i="4"/>
  <c r="H2119" i="4"/>
  <c r="H2101" i="4"/>
  <c r="H2107" i="4"/>
  <c r="H2110" i="4"/>
  <c r="I2091" i="4"/>
  <c r="I2101" i="4"/>
  <c r="I2104" i="4"/>
  <c r="I2107" i="4"/>
  <c r="I2110" i="4"/>
  <c r="I2119" i="4"/>
  <c r="I2032" i="4"/>
  <c r="H1989" i="4"/>
  <c r="H1982" i="4"/>
  <c r="H1973" i="4"/>
  <c r="H1976" i="4"/>
  <c r="H1979" i="4"/>
  <c r="H1963" i="4"/>
  <c r="I1963" i="4"/>
  <c r="I1973" i="4"/>
  <c r="I1976" i="4"/>
  <c r="I1979" i="4"/>
  <c r="I1982" i="4"/>
  <c r="I1989" i="4"/>
  <c r="H2011" i="4"/>
  <c r="I1904" i="4"/>
  <c r="I1914" i="4"/>
  <c r="I1917" i="4"/>
  <c r="I1920" i="4"/>
  <c r="I1923" i="4"/>
  <c r="I1929" i="4"/>
  <c r="I1938" i="4"/>
  <c r="H1943" i="4"/>
  <c r="I1943" i="4"/>
  <c r="H1812" i="4"/>
  <c r="H1815" i="4"/>
  <c r="H1818" i="4"/>
  <c r="H1821" i="4"/>
  <c r="I1812" i="4"/>
  <c r="I1815" i="4"/>
  <c r="I1818" i="4"/>
  <c r="I1821" i="4"/>
  <c r="I1827" i="4"/>
  <c r="I1836" i="4"/>
  <c r="K1801" i="4"/>
  <c r="L1801" i="4" s="1"/>
  <c r="K1802" i="4"/>
  <c r="K1805" i="4"/>
  <c r="M1805" i="4" s="1"/>
  <c r="K1806" i="4"/>
  <c r="L1806" i="4" s="1"/>
  <c r="K1807" i="4"/>
  <c r="L1807" i="4" s="1"/>
  <c r="K1810" i="4"/>
  <c r="L1810" i="4" s="1"/>
  <c r="K1813" i="4"/>
  <c r="M1813" i="4" s="1"/>
  <c r="K1814" i="4"/>
  <c r="M1814" i="4" s="1"/>
  <c r="K1816" i="4"/>
  <c r="L1816" i="4" s="1"/>
  <c r="K1817" i="4"/>
  <c r="M1817" i="4" s="1"/>
  <c r="K1819" i="4"/>
  <c r="L1819" i="4" s="1"/>
  <c r="K1820" i="4"/>
  <c r="L1820" i="4" s="1"/>
  <c r="K1822" i="4"/>
  <c r="M1822" i="4" s="1"/>
  <c r="K1823" i="4"/>
  <c r="L1823" i="4" s="1"/>
  <c r="K1824" i="4"/>
  <c r="M1824" i="4" s="1"/>
  <c r="K1825" i="4"/>
  <c r="M1825" i="4" s="1"/>
  <c r="K1826" i="4"/>
  <c r="M1826" i="4" s="1"/>
  <c r="K1828" i="4"/>
  <c r="L1828" i="4" s="1"/>
  <c r="K1829" i="4"/>
  <c r="M1829" i="4" s="1"/>
  <c r="K1830" i="4"/>
  <c r="M1830" i="4" s="1"/>
  <c r="K1831" i="4"/>
  <c r="K1832" i="4"/>
  <c r="M1832" i="4" s="1"/>
  <c r="K1833" i="4"/>
  <c r="L1833" i="4" s="1"/>
  <c r="K1834" i="4"/>
  <c r="M1834" i="4" s="1"/>
  <c r="K1835" i="4"/>
  <c r="L1835" i="4" s="1"/>
  <c r="H1836" i="4"/>
  <c r="K1837" i="4"/>
  <c r="L1837" i="4" s="1"/>
  <c r="K1838" i="4"/>
  <c r="M1838" i="4" s="1"/>
  <c r="K1839" i="4"/>
  <c r="M1839" i="4" s="1"/>
  <c r="H1759" i="4"/>
  <c r="H1762" i="4"/>
  <c r="H1765" i="4"/>
  <c r="H1768" i="4"/>
  <c r="H1775" i="4"/>
  <c r="I1768" i="4"/>
  <c r="I1759" i="4"/>
  <c r="I1762" i="4"/>
  <c r="I1765" i="4"/>
  <c r="I1775" i="4"/>
  <c r="K1748" i="4"/>
  <c r="M1748" i="4" s="1"/>
  <c r="K1749" i="4"/>
  <c r="M1749" i="4" s="1"/>
  <c r="K1752" i="4"/>
  <c r="L1752" i="4" s="1"/>
  <c r="K1753" i="4"/>
  <c r="L1753" i="4" s="1"/>
  <c r="K1754" i="4"/>
  <c r="K1757" i="4"/>
  <c r="L1757" i="4" s="1"/>
  <c r="K1760" i="4"/>
  <c r="M1760" i="4" s="1"/>
  <c r="K1761" i="4"/>
  <c r="L1761" i="4" s="1"/>
  <c r="K1763" i="4"/>
  <c r="L1763" i="4" s="1"/>
  <c r="K1764" i="4"/>
  <c r="L1764" i="4" s="1"/>
  <c r="K1766" i="4"/>
  <c r="L1766" i="4" s="1"/>
  <c r="K1767" i="4"/>
  <c r="L1767" i="4" s="1"/>
  <c r="K1769" i="4"/>
  <c r="M1769" i="4" s="1"/>
  <c r="K1770" i="4"/>
  <c r="L1770" i="4" s="1"/>
  <c r="K1771" i="4"/>
  <c r="M1771" i="4" s="1"/>
  <c r="K1773" i="4"/>
  <c r="K1774" i="4"/>
  <c r="M1774" i="4" s="1"/>
  <c r="K1776" i="4"/>
  <c r="K1777" i="4"/>
  <c r="L1777" i="4" s="1"/>
  <c r="K1778" i="4"/>
  <c r="L1778" i="4" s="1"/>
  <c r="K1780" i="4"/>
  <c r="M1780" i="4" s="1"/>
  <c r="K1781" i="4"/>
  <c r="K1782" i="4"/>
  <c r="L1782" i="4" s="1"/>
  <c r="K1783" i="4"/>
  <c r="L1783" i="4" s="1"/>
  <c r="H1784" i="4"/>
  <c r="I1784" i="4"/>
  <c r="K1785" i="4"/>
  <c r="L1785" i="4" s="1"/>
  <c r="K1788" i="4"/>
  <c r="L1788" i="4" s="1"/>
  <c r="K1789" i="4"/>
  <c r="M1789" i="4" s="1"/>
  <c r="H1709" i="4"/>
  <c r="H1712" i="4"/>
  <c r="H1715" i="4"/>
  <c r="H1718" i="4"/>
  <c r="I1718" i="4"/>
  <c r="I1709" i="4"/>
  <c r="I1712" i="4"/>
  <c r="I1715" i="4"/>
  <c r="K1698" i="4"/>
  <c r="M1698" i="4" s="1"/>
  <c r="K1699" i="4"/>
  <c r="L1699" i="4" s="1"/>
  <c r="K1702" i="4"/>
  <c r="L1702" i="4" s="1"/>
  <c r="K1703" i="4"/>
  <c r="L1703" i="4" s="1"/>
  <c r="K1704" i="4"/>
  <c r="L1704" i="4" s="1"/>
  <c r="K1707" i="4"/>
  <c r="L1707" i="4" s="1"/>
  <c r="K1710" i="4"/>
  <c r="M1710" i="4" s="1"/>
  <c r="K1711" i="4"/>
  <c r="L1711" i="4" s="1"/>
  <c r="K1713" i="4"/>
  <c r="M1713" i="4" s="1"/>
  <c r="K1714" i="4"/>
  <c r="M1714" i="4" s="1"/>
  <c r="K1716" i="4"/>
  <c r="L1716" i="4" s="1"/>
  <c r="K1717" i="4"/>
  <c r="L1717" i="4" s="1"/>
  <c r="K1719" i="4"/>
  <c r="L1719" i="4" s="1"/>
  <c r="K1720" i="4"/>
  <c r="L1720" i="4" s="1"/>
  <c r="K1722" i="4"/>
  <c r="M1722" i="4" s="1"/>
  <c r="K1725" i="4"/>
  <c r="L1725" i="4" s="1"/>
  <c r="K1726" i="4"/>
  <c r="K1729" i="4"/>
  <c r="L1729" i="4" s="1"/>
  <c r="K1730" i="4"/>
  <c r="M1730" i="4" s="1"/>
  <c r="K1731" i="4"/>
  <c r="M1731" i="4" s="1"/>
  <c r="K1732" i="4"/>
  <c r="L1732" i="4" s="1"/>
  <c r="H1733" i="4"/>
  <c r="I1733" i="4"/>
  <c r="K1734" i="4"/>
  <c r="L1734" i="4" s="1"/>
  <c r="K1735" i="4"/>
  <c r="L1735" i="4" s="1"/>
  <c r="K1736" i="4"/>
  <c r="M1736" i="4" s="1"/>
  <c r="H1657" i="4"/>
  <c r="H1660" i="4"/>
  <c r="H1663" i="4"/>
  <c r="H1666" i="4"/>
  <c r="H1672" i="4"/>
  <c r="I1657" i="4"/>
  <c r="I1660" i="4"/>
  <c r="I1663" i="4"/>
  <c r="I1666" i="4"/>
  <c r="I1672" i="4"/>
  <c r="K1645" i="4"/>
  <c r="M1645" i="4" s="1"/>
  <c r="K1646" i="4"/>
  <c r="K1649" i="4"/>
  <c r="M1649" i="4" s="1"/>
  <c r="K1650" i="4"/>
  <c r="M1650" i="4" s="1"/>
  <c r="K1651" i="4"/>
  <c r="L1651" i="4" s="1"/>
  <c r="K1654" i="4"/>
  <c r="L1654" i="4" s="1"/>
  <c r="K1658" i="4"/>
  <c r="M1658" i="4" s="1"/>
  <c r="K1659" i="4"/>
  <c r="M1659" i="4" s="1"/>
  <c r="K1661" i="4"/>
  <c r="M1661" i="4" s="1"/>
  <c r="K1662" i="4"/>
  <c r="M1662" i="4" s="1"/>
  <c r="K1664" i="4"/>
  <c r="L1664" i="4" s="1"/>
  <c r="K1665" i="4"/>
  <c r="M1665" i="4" s="1"/>
  <c r="K1667" i="4"/>
  <c r="L1667" i="4" s="1"/>
  <c r="K1668" i="4"/>
  <c r="L1668" i="4" s="1"/>
  <c r="K1669" i="4"/>
  <c r="M1669" i="4" s="1"/>
  <c r="K1670" i="4"/>
  <c r="L1670" i="4" s="1"/>
  <c r="K1671" i="4"/>
  <c r="L1671" i="4" s="1"/>
  <c r="K1673" i="4"/>
  <c r="M1673" i="4" s="1"/>
  <c r="K1674" i="4"/>
  <c r="K1675" i="4"/>
  <c r="M1675" i="4" s="1"/>
  <c r="K1676" i="4"/>
  <c r="M1676" i="4" s="1"/>
  <c r="K1677" i="4"/>
  <c r="L1677" i="4" s="1"/>
  <c r="K1678" i="4"/>
  <c r="L1678" i="4" s="1"/>
  <c r="K1679" i="4"/>
  <c r="M1679" i="4" s="1"/>
  <c r="K1680" i="4"/>
  <c r="L1680" i="4" s="1"/>
  <c r="I1681" i="4"/>
  <c r="K1685" i="4"/>
  <c r="L1685" i="4" s="1"/>
  <c r="K1686" i="4"/>
  <c r="M1686" i="4" s="1"/>
  <c r="I1606" i="4"/>
  <c r="I1609" i="4"/>
  <c r="I1612" i="4"/>
  <c r="I1620" i="4"/>
  <c r="K1595" i="4"/>
  <c r="M1595" i="4" s="1"/>
  <c r="K1596" i="4"/>
  <c r="M1596" i="4" s="1"/>
  <c r="K1599" i="4"/>
  <c r="L1599" i="4" s="1"/>
  <c r="K1600" i="4"/>
  <c r="M1600" i="4" s="1"/>
  <c r="K1601" i="4"/>
  <c r="L1601" i="4" s="1"/>
  <c r="K1604" i="4"/>
  <c r="M1604" i="4" s="1"/>
  <c r="K1607" i="4"/>
  <c r="K1608" i="4"/>
  <c r="L1608" i="4" s="1"/>
  <c r="K1610" i="4"/>
  <c r="L1610" i="4" s="1"/>
  <c r="K1611" i="4"/>
  <c r="L1611" i="4" s="1"/>
  <c r="K1613" i="4"/>
  <c r="K1614" i="4"/>
  <c r="M1614" i="4" s="1"/>
  <c r="K1616" i="4"/>
  <c r="M1616" i="4" s="1"/>
  <c r="K1617" i="4"/>
  <c r="M1617" i="4" s="1"/>
  <c r="K1618" i="4"/>
  <c r="M1618" i="4" s="1"/>
  <c r="K1621" i="4"/>
  <c r="M1621" i="4" s="1"/>
  <c r="K1622" i="4"/>
  <c r="M1622" i="4" s="1"/>
  <c r="K1623" i="4"/>
  <c r="L1623" i="4" s="1"/>
  <c r="K1625" i="4"/>
  <c r="L1625" i="4" s="1"/>
  <c r="K1626" i="4"/>
  <c r="K1627" i="4"/>
  <c r="M1627" i="4" s="1"/>
  <c r="K1628" i="4"/>
  <c r="M1628" i="4" s="1"/>
  <c r="H1629" i="4"/>
  <c r="I1629" i="4"/>
  <c r="K1630" i="4"/>
  <c r="L1630" i="4" s="1"/>
  <c r="K1632" i="4"/>
  <c r="K1633" i="4"/>
  <c r="M1633" i="4" s="1"/>
  <c r="H1554" i="4"/>
  <c r="H1557" i="4"/>
  <c r="H1563" i="4"/>
  <c r="H1569" i="4"/>
  <c r="I1554" i="4"/>
  <c r="I1557" i="4"/>
  <c r="I1560" i="4"/>
  <c r="I1563" i="4"/>
  <c r="I1569" i="4"/>
  <c r="K1542" i="4"/>
  <c r="L1542" i="4" s="1"/>
  <c r="K1543" i="4"/>
  <c r="K1546" i="4"/>
  <c r="L1546" i="4" s="1"/>
  <c r="K1547" i="4"/>
  <c r="L1547" i="4" s="1"/>
  <c r="K1548" i="4"/>
  <c r="M1548" i="4" s="1"/>
  <c r="K1551" i="4"/>
  <c r="M1551" i="4" s="1"/>
  <c r="K1555" i="4"/>
  <c r="L1555" i="4" s="1"/>
  <c r="K1556" i="4"/>
  <c r="L1556" i="4" s="1"/>
  <c r="K1558" i="4"/>
  <c r="K1559" i="4"/>
  <c r="K1561" i="4"/>
  <c r="K1562" i="4"/>
  <c r="L1562" i="4" s="1"/>
  <c r="K1564" i="4"/>
  <c r="M1564" i="4" s="1"/>
  <c r="K1565" i="4"/>
  <c r="L1565" i="4" s="1"/>
  <c r="K1566" i="4"/>
  <c r="M1566" i="4" s="1"/>
  <c r="K1567" i="4"/>
  <c r="K1568" i="4"/>
  <c r="K1570" i="4"/>
  <c r="K1571" i="4"/>
  <c r="M1571" i="4" s="1"/>
  <c r="K1572" i="4"/>
  <c r="K1573" i="4"/>
  <c r="K1574" i="4"/>
  <c r="M1575" i="4"/>
  <c r="K1576" i="4"/>
  <c r="K1577" i="4"/>
  <c r="H1578" i="4"/>
  <c r="L1579" i="4"/>
  <c r="L1582" i="4"/>
  <c r="K1583" i="4"/>
  <c r="L1583" i="4" s="1"/>
  <c r="H1501" i="4"/>
  <c r="H1504" i="4"/>
  <c r="H1507" i="4"/>
  <c r="H1510" i="4"/>
  <c r="I1501" i="4"/>
  <c r="I1504" i="4"/>
  <c r="I1507" i="4"/>
  <c r="I1510" i="4"/>
  <c r="K1489" i="4"/>
  <c r="L1489" i="4" s="1"/>
  <c r="K1490" i="4"/>
  <c r="M1490" i="4" s="1"/>
  <c r="K1493" i="4"/>
  <c r="L1493" i="4" s="1"/>
  <c r="K1494" i="4"/>
  <c r="M1494" i="4" s="1"/>
  <c r="K1495" i="4"/>
  <c r="M1495" i="4" s="1"/>
  <c r="K1499" i="4"/>
  <c r="M1499" i="4" s="1"/>
  <c r="K1502" i="4"/>
  <c r="M1502" i="4" s="1"/>
  <c r="K1503" i="4"/>
  <c r="L1503" i="4" s="1"/>
  <c r="K1505" i="4"/>
  <c r="M1505" i="4" s="1"/>
  <c r="K1506" i="4"/>
  <c r="M1506" i="4" s="1"/>
  <c r="K1508" i="4"/>
  <c r="L1508" i="4" s="1"/>
  <c r="K1509" i="4"/>
  <c r="L1509" i="4" s="1"/>
  <c r="K1511" i="4"/>
  <c r="M1511" i="4" s="1"/>
  <c r="K1513" i="4"/>
  <c r="L1513" i="4" s="1"/>
  <c r="K1514" i="4"/>
  <c r="M1514" i="4" s="1"/>
  <c r="K1515" i="4"/>
  <c r="M1515" i="4" s="1"/>
  <c r="K1516" i="4"/>
  <c r="M1516" i="4" s="1"/>
  <c r="K1518" i="4"/>
  <c r="L1518" i="4" s="1"/>
  <c r="K1519" i="4"/>
  <c r="L1519" i="4" s="1"/>
  <c r="K1520" i="4"/>
  <c r="M1520" i="4" s="1"/>
  <c r="K1521" i="4"/>
  <c r="L1521" i="4" s="1"/>
  <c r="K1522" i="4"/>
  <c r="M1522" i="4" s="1"/>
  <c r="K1523" i="4"/>
  <c r="L1523" i="4" s="1"/>
  <c r="K1525" i="4"/>
  <c r="M1525" i="4" s="1"/>
  <c r="K1528" i="4"/>
  <c r="M1528" i="4" s="1"/>
  <c r="K1530" i="4"/>
  <c r="M1530" i="4" s="1"/>
  <c r="H1446" i="4"/>
  <c r="H1449" i="4"/>
  <c r="H1452" i="4"/>
  <c r="H1455" i="4"/>
  <c r="H1462" i="4"/>
  <c r="I1446" i="4"/>
  <c r="I1449" i="4"/>
  <c r="I1452" i="4"/>
  <c r="I1455" i="4"/>
  <c r="K1435" i="4"/>
  <c r="M1435" i="4" s="1"/>
  <c r="K1436" i="4"/>
  <c r="M1436" i="4" s="1"/>
  <c r="K1439" i="4"/>
  <c r="M1439" i="4" s="1"/>
  <c r="K1440" i="4"/>
  <c r="M1440" i="4" s="1"/>
  <c r="K1441" i="4"/>
  <c r="M1441" i="4" s="1"/>
  <c r="K1444" i="4"/>
  <c r="M1444" i="4" s="1"/>
  <c r="K1447" i="4"/>
  <c r="M1447" i="4" s="1"/>
  <c r="K1448" i="4"/>
  <c r="L1448" i="4" s="1"/>
  <c r="K1450" i="4"/>
  <c r="K1451" i="4"/>
  <c r="K1453" i="4"/>
  <c r="K1454" i="4"/>
  <c r="K1456" i="4"/>
  <c r="K1457" i="4"/>
  <c r="K1458" i="4"/>
  <c r="K1459" i="4"/>
  <c r="K1460" i="4"/>
  <c r="K1461" i="4"/>
  <c r="K1463" i="4"/>
  <c r="K1464" i="4"/>
  <c r="K1465" i="4"/>
  <c r="K1467" i="4"/>
  <c r="L1467" i="4" s="1"/>
  <c r="K1468" i="4"/>
  <c r="M1468" i="4" s="1"/>
  <c r="K1469" i="4"/>
  <c r="M1469" i="4" s="1"/>
  <c r="K1470" i="4"/>
  <c r="K1474" i="4"/>
  <c r="K1476" i="4"/>
  <c r="K1477" i="4"/>
  <c r="M1477" i="4" s="1"/>
  <c r="H1419" i="4"/>
  <c r="I1419" i="4"/>
  <c r="K1405" i="4"/>
  <c r="L1405" i="4" s="1"/>
  <c r="K1406" i="4"/>
  <c r="L1406" i="4" s="1"/>
  <c r="K1409" i="4"/>
  <c r="M1409" i="4" s="1"/>
  <c r="K1410" i="4"/>
  <c r="L1410" i="4" s="1"/>
  <c r="K1411" i="4"/>
  <c r="M1411" i="4" s="1"/>
  <c r="K1414" i="4"/>
  <c r="L1414" i="4" s="1"/>
  <c r="K1420" i="4"/>
  <c r="L1420" i="4" s="1"/>
  <c r="K1421" i="4"/>
  <c r="L1421" i="4" s="1"/>
  <c r="K1422" i="4"/>
  <c r="L1422" i="4" s="1"/>
  <c r="K1423" i="4"/>
  <c r="L1423" i="4" s="1"/>
  <c r="H1361" i="4"/>
  <c r="I1361" i="4"/>
  <c r="K1347" i="4"/>
  <c r="M1347" i="4" s="1"/>
  <c r="K1348" i="4"/>
  <c r="L1348" i="4" s="1"/>
  <c r="K1351" i="4"/>
  <c r="L1351" i="4" s="1"/>
  <c r="K1352" i="4"/>
  <c r="M1352" i="4" s="1"/>
  <c r="K1353" i="4"/>
  <c r="L1353" i="4" s="1"/>
  <c r="K1356" i="4"/>
  <c r="L1356" i="4" s="1"/>
  <c r="K1362" i="4"/>
  <c r="K1363" i="4"/>
  <c r="L1363" i="4" s="1"/>
  <c r="K1364" i="4"/>
  <c r="M1364" i="4" s="1"/>
  <c r="K1365" i="4"/>
  <c r="L1365" i="4" s="1"/>
  <c r="H1331" i="4"/>
  <c r="I1331" i="4"/>
  <c r="K1317" i="4"/>
  <c r="M1317" i="4" s="1"/>
  <c r="K1318" i="4"/>
  <c r="M1318" i="4" s="1"/>
  <c r="K1321" i="4"/>
  <c r="L1321" i="4" s="1"/>
  <c r="K1322" i="4"/>
  <c r="M1322" i="4" s="1"/>
  <c r="K1323" i="4"/>
  <c r="M1323" i="4" s="1"/>
  <c r="K1326" i="4"/>
  <c r="L1326" i="4" s="1"/>
  <c r="K1332" i="4"/>
  <c r="M1332" i="4" s="1"/>
  <c r="K1333" i="4"/>
  <c r="L1333" i="4" s="1"/>
  <c r="K1334" i="4"/>
  <c r="M1334" i="4" s="1"/>
  <c r="K1335" i="4"/>
  <c r="L1335" i="4" s="1"/>
  <c r="H1301" i="4"/>
  <c r="I1301" i="4"/>
  <c r="K1287" i="4"/>
  <c r="M1287" i="4" s="1"/>
  <c r="K1288" i="4"/>
  <c r="M1288" i="4" s="1"/>
  <c r="K1291" i="4"/>
  <c r="M1291" i="4" s="1"/>
  <c r="K1292" i="4"/>
  <c r="L1292" i="4" s="1"/>
  <c r="K1293" i="4"/>
  <c r="M1293" i="4" s="1"/>
  <c r="K1296" i="4"/>
  <c r="M1296" i="4" s="1"/>
  <c r="K1302" i="4"/>
  <c r="M1302" i="4" s="1"/>
  <c r="K1303" i="4"/>
  <c r="M1303" i="4" s="1"/>
  <c r="K1304" i="4"/>
  <c r="L1304" i="4" s="1"/>
  <c r="K1305" i="4"/>
  <c r="L1305" i="4" s="1"/>
  <c r="I1271" i="4"/>
  <c r="K1257" i="4"/>
  <c r="L1257" i="4" s="1"/>
  <c r="K1258" i="4"/>
  <c r="L1258" i="4" s="1"/>
  <c r="K1261" i="4"/>
  <c r="M1261" i="4" s="1"/>
  <c r="K1262" i="4"/>
  <c r="L1262" i="4" s="1"/>
  <c r="K1263" i="4"/>
  <c r="L1263" i="4" s="1"/>
  <c r="K1266" i="4"/>
  <c r="M1266" i="4" s="1"/>
  <c r="K1272" i="4"/>
  <c r="M1272" i="4" s="1"/>
  <c r="K1273" i="4"/>
  <c r="L1273" i="4" s="1"/>
  <c r="K1274" i="4"/>
  <c r="M1274" i="4" s="1"/>
  <c r="K1275" i="4"/>
  <c r="M1275" i="4" s="1"/>
  <c r="H1241" i="4"/>
  <c r="I1241" i="4"/>
  <c r="K1226" i="4"/>
  <c r="M1226" i="4" s="1"/>
  <c r="K1227" i="4"/>
  <c r="L1227" i="4" s="1"/>
  <c r="K1230" i="4"/>
  <c r="L1230" i="4" s="1"/>
  <c r="K1231" i="4"/>
  <c r="M1231" i="4" s="1"/>
  <c r="K1232" i="4"/>
  <c r="M1232" i="4" s="1"/>
  <c r="K1235" i="4"/>
  <c r="L1235" i="4" s="1"/>
  <c r="K1242" i="4"/>
  <c r="M1242" i="4" s="1"/>
  <c r="K1243" i="4"/>
  <c r="L1243" i="4" s="1"/>
  <c r="K1244" i="4"/>
  <c r="L1244" i="4" s="1"/>
  <c r="K1245" i="4"/>
  <c r="L1245" i="4" s="1"/>
  <c r="H1210" i="4"/>
  <c r="I1210" i="4"/>
  <c r="K1196" i="4"/>
  <c r="M1196" i="4" s="1"/>
  <c r="K1197" i="4"/>
  <c r="L1197" i="4" s="1"/>
  <c r="K1200" i="4"/>
  <c r="L1200" i="4" s="1"/>
  <c r="K1201" i="4"/>
  <c r="L1201" i="4" s="1"/>
  <c r="K1202" i="4"/>
  <c r="M1202" i="4" s="1"/>
  <c r="K1205" i="4"/>
  <c r="L1205" i="4" s="1"/>
  <c r="K1211" i="4"/>
  <c r="M1211" i="4" s="1"/>
  <c r="K1212" i="4"/>
  <c r="M1212" i="4" s="1"/>
  <c r="K1213" i="4"/>
  <c r="M1213" i="4" s="1"/>
  <c r="K1214" i="4"/>
  <c r="M1214" i="4" s="1"/>
  <c r="I1180" i="4"/>
  <c r="K1165" i="4"/>
  <c r="L1165" i="4" s="1"/>
  <c r="K1166" i="4"/>
  <c r="M1166" i="4" s="1"/>
  <c r="K1169" i="4"/>
  <c r="L1169" i="4" s="1"/>
  <c r="K1170" i="4"/>
  <c r="K1171" i="4"/>
  <c r="M1171" i="4" s="1"/>
  <c r="K1174" i="4"/>
  <c r="L1174" i="4" s="1"/>
  <c r="K1181" i="4"/>
  <c r="L1181" i="4" s="1"/>
  <c r="K1182" i="4"/>
  <c r="M1182" i="4" s="1"/>
  <c r="K1183" i="4"/>
  <c r="K1184" i="4"/>
  <c r="L1184" i="4" s="1"/>
  <c r="K1135" i="4"/>
  <c r="M1135" i="4" s="1"/>
  <c r="K1136" i="4"/>
  <c r="M1136" i="4" s="1"/>
  <c r="K1139" i="4"/>
  <c r="L1139" i="4" s="1"/>
  <c r="K1140" i="4"/>
  <c r="M1140" i="4" s="1"/>
  <c r="K1141" i="4"/>
  <c r="M1141" i="4" s="1"/>
  <c r="K1144" i="4"/>
  <c r="L1144" i="4" s="1"/>
  <c r="K1150" i="4"/>
  <c r="K1151" i="4"/>
  <c r="M1151" i="4" s="1"/>
  <c r="K1152" i="4"/>
  <c r="M1152" i="4" s="1"/>
  <c r="K1153" i="4"/>
  <c r="M1153" i="4" s="1"/>
  <c r="I1119" i="4"/>
  <c r="K1104" i="4"/>
  <c r="L1104" i="4" s="1"/>
  <c r="K1105" i="4"/>
  <c r="M1105" i="4" s="1"/>
  <c r="K1108" i="4"/>
  <c r="M1108" i="4" s="1"/>
  <c r="K1109" i="4"/>
  <c r="M1109" i="4" s="1"/>
  <c r="K1110" i="4"/>
  <c r="L1110" i="4" s="1"/>
  <c r="K1113" i="4"/>
  <c r="L1113" i="4" s="1"/>
  <c r="K1120" i="4"/>
  <c r="L1120" i="4" s="1"/>
  <c r="K1121" i="4"/>
  <c r="L1121" i="4" s="1"/>
  <c r="K1122" i="4"/>
  <c r="M1122" i="4" s="1"/>
  <c r="K1123" i="4"/>
  <c r="L1123" i="4" s="1"/>
  <c r="I1088" i="4"/>
  <c r="K1073" i="4"/>
  <c r="K1074" i="4"/>
  <c r="K1077" i="4"/>
  <c r="K1078" i="4"/>
  <c r="K1079" i="4"/>
  <c r="K1082" i="4"/>
  <c r="K1089" i="4"/>
  <c r="K1090" i="4"/>
  <c r="K1091" i="4"/>
  <c r="K1092" i="4"/>
  <c r="H937" i="4"/>
  <c r="H946" i="4"/>
  <c r="H953" i="4"/>
  <c r="I937" i="4"/>
  <c r="I940" i="4"/>
  <c r="I943" i="4"/>
  <c r="I946" i="4"/>
  <c r="I953" i="4"/>
  <c r="H763" i="4"/>
  <c r="H766" i="4"/>
  <c r="H769" i="4"/>
  <c r="H776" i="4"/>
  <c r="I763" i="4"/>
  <c r="I766" i="4"/>
  <c r="I769" i="4"/>
  <c r="I776" i="4"/>
  <c r="K750" i="4"/>
  <c r="L750" i="4" s="1"/>
  <c r="K751" i="4"/>
  <c r="K754" i="4"/>
  <c r="M754" i="4" s="1"/>
  <c r="K756" i="4"/>
  <c r="L756" i="4" s="1"/>
  <c r="K757" i="4"/>
  <c r="M757" i="4" s="1"/>
  <c r="K758" i="4"/>
  <c r="L758" i="4" s="1"/>
  <c r="K761" i="4"/>
  <c r="L761" i="4" s="1"/>
  <c r="K764" i="4"/>
  <c r="L764" i="4" s="1"/>
  <c r="K765" i="4"/>
  <c r="L765" i="4" s="1"/>
  <c r="K767" i="4"/>
  <c r="L767" i="4" s="1"/>
  <c r="K768" i="4"/>
  <c r="K770" i="4"/>
  <c r="L770" i="4" s="1"/>
  <c r="L772" i="4"/>
  <c r="K773" i="4"/>
  <c r="L773" i="4" s="1"/>
  <c r="K777" i="4"/>
  <c r="L777" i="4" s="1"/>
  <c r="K778" i="4"/>
  <c r="M778" i="4" s="1"/>
  <c r="K782" i="4"/>
  <c r="M782" i="4" s="1"/>
  <c r="K783" i="4"/>
  <c r="M783" i="4" s="1"/>
  <c r="K784" i="4"/>
  <c r="M784" i="4" s="1"/>
  <c r="K785" i="4"/>
  <c r="L785" i="4" s="1"/>
  <c r="H786" i="4"/>
  <c r="I786" i="4"/>
  <c r="K787" i="4"/>
  <c r="M787" i="4" s="1"/>
  <c r="K788" i="4"/>
  <c r="L788" i="4" s="1"/>
  <c r="K789" i="4"/>
  <c r="L789" i="4" s="1"/>
  <c r="H697" i="4"/>
  <c r="H707" i="4"/>
  <c r="H713" i="4"/>
  <c r="H716" i="4"/>
  <c r="H723" i="4"/>
  <c r="I697" i="4"/>
  <c r="I707" i="4"/>
  <c r="I710" i="4"/>
  <c r="I713" i="4"/>
  <c r="I716" i="4"/>
  <c r="I723" i="4"/>
  <c r="K693" i="4"/>
  <c r="M693" i="4" s="1"/>
  <c r="K694" i="4"/>
  <c r="M694" i="4" s="1"/>
  <c r="K698" i="4"/>
  <c r="M698" i="4" s="1"/>
  <c r="K700" i="4"/>
  <c r="M700" i="4" s="1"/>
  <c r="K701" i="4"/>
  <c r="M701" i="4" s="1"/>
  <c r="K702" i="4"/>
  <c r="L702" i="4" s="1"/>
  <c r="K703" i="4"/>
  <c r="K704" i="4"/>
  <c r="K705" i="4"/>
  <c r="L705" i="4" s="1"/>
  <c r="K708" i="4"/>
  <c r="M708" i="4" s="1"/>
  <c r="K709" i="4"/>
  <c r="M709" i="4" s="1"/>
  <c r="K711" i="4"/>
  <c r="M711" i="4" s="1"/>
  <c r="K712" i="4"/>
  <c r="L712" i="4" s="1"/>
  <c r="K714" i="4"/>
  <c r="M714" i="4" s="1"/>
  <c r="K715" i="4"/>
  <c r="K717" i="4"/>
  <c r="L717" i="4" s="1"/>
  <c r="K719" i="4"/>
  <c r="L719" i="4" s="1"/>
  <c r="K720" i="4"/>
  <c r="L720" i="4" s="1"/>
  <c r="K721" i="4"/>
  <c r="L721" i="4" s="1"/>
  <c r="K722" i="4"/>
  <c r="L722" i="4" s="1"/>
  <c r="K724" i="4"/>
  <c r="M724" i="4" s="1"/>
  <c r="K725" i="4"/>
  <c r="L725" i="4" s="1"/>
  <c r="K726" i="4"/>
  <c r="L726" i="4" s="1"/>
  <c r="K727" i="4"/>
  <c r="K729" i="4"/>
  <c r="L729" i="4" s="1"/>
  <c r="K730" i="4"/>
  <c r="L730" i="4" s="1"/>
  <c r="K731" i="4"/>
  <c r="M731" i="4" s="1"/>
  <c r="K732" i="4"/>
  <c r="L732" i="4" s="1"/>
  <c r="H733" i="4"/>
  <c r="I733" i="4"/>
  <c r="K734" i="4"/>
  <c r="L734" i="4" s="1"/>
  <c r="K737" i="4"/>
  <c r="M737" i="4" s="1"/>
  <c r="K738" i="4"/>
  <c r="L738" i="4" s="1"/>
  <c r="K681" i="4"/>
  <c r="M681" i="4" s="1"/>
  <c r="H522" i="4"/>
  <c r="H532" i="4"/>
  <c r="H535" i="4"/>
  <c r="H538" i="4"/>
  <c r="H541" i="4"/>
  <c r="H548" i="4"/>
  <c r="I522" i="4"/>
  <c r="I532" i="4"/>
  <c r="I535" i="4"/>
  <c r="I538" i="4"/>
  <c r="I541" i="4"/>
  <c r="I548" i="4"/>
  <c r="K518" i="4"/>
  <c r="M518" i="4" s="1"/>
  <c r="K519" i="4"/>
  <c r="M519" i="4" s="1"/>
  <c r="K523" i="4"/>
  <c r="L523" i="4" s="1"/>
  <c r="K525" i="4"/>
  <c r="M525" i="4" s="1"/>
  <c r="K526" i="4"/>
  <c r="K527" i="4"/>
  <c r="M527" i="4" s="1"/>
  <c r="K528" i="4"/>
  <c r="M528" i="4" s="1"/>
  <c r="K529" i="4"/>
  <c r="M529" i="4" s="1"/>
  <c r="K530" i="4"/>
  <c r="M530" i="4" s="1"/>
  <c r="K533" i="4"/>
  <c r="L533" i="4" s="1"/>
  <c r="K534" i="4"/>
  <c r="M534" i="4" s="1"/>
  <c r="K536" i="4"/>
  <c r="M536" i="4" s="1"/>
  <c r="K537" i="4"/>
  <c r="L537" i="4" s="1"/>
  <c r="K539" i="4"/>
  <c r="M539" i="4" s="1"/>
  <c r="K540" i="4"/>
  <c r="K542" i="4"/>
  <c r="M542" i="4" s="1"/>
  <c r="K544" i="4"/>
  <c r="L544" i="4" s="1"/>
  <c r="K545" i="4"/>
  <c r="L545" i="4" s="1"/>
  <c r="K546" i="4"/>
  <c r="L546" i="4" s="1"/>
  <c r="K547" i="4"/>
  <c r="K549" i="4"/>
  <c r="L549" i="4" s="1"/>
  <c r="K550" i="4"/>
  <c r="M550" i="4" s="1"/>
  <c r="K551" i="4"/>
  <c r="L551" i="4" s="1"/>
  <c r="K552" i="4"/>
  <c r="K553" i="4"/>
  <c r="K556" i="4"/>
  <c r="M556" i="4" s="1"/>
  <c r="K557" i="4"/>
  <c r="M557" i="4" s="1"/>
  <c r="K558" i="4"/>
  <c r="L558" i="4" s="1"/>
  <c r="K559" i="4"/>
  <c r="L559" i="4" s="1"/>
  <c r="H560" i="4"/>
  <c r="I560" i="4"/>
  <c r="K561" i="4"/>
  <c r="L561" i="4" s="1"/>
  <c r="K562" i="4"/>
  <c r="L562" i="4" s="1"/>
  <c r="K564" i="4"/>
  <c r="M564" i="4" s="1"/>
  <c r="K565" i="4"/>
  <c r="L565" i="4" s="1"/>
  <c r="H419" i="4"/>
  <c r="I406" i="4"/>
  <c r="I416" i="4"/>
  <c r="I419" i="4"/>
  <c r="I422" i="4"/>
  <c r="I425" i="4"/>
  <c r="I431" i="4"/>
  <c r="I443" i="4"/>
  <c r="K423" i="4"/>
  <c r="M423" i="4" s="1"/>
  <c r="K441" i="4"/>
  <c r="H335" i="4"/>
  <c r="I335" i="4"/>
  <c r="H345" i="4"/>
  <c r="H351" i="4"/>
  <c r="H354" i="4"/>
  <c r="H348" i="4"/>
  <c r="I345" i="4"/>
  <c r="I348" i="4"/>
  <c r="I351" i="4"/>
  <c r="I354" i="4"/>
  <c r="I362" i="4"/>
  <c r="I372" i="4"/>
  <c r="I377" i="4"/>
  <c r="K387" i="4"/>
  <c r="L387" i="4" s="1"/>
  <c r="H269" i="4"/>
  <c r="I269" i="4"/>
  <c r="H279" i="4"/>
  <c r="H282" i="4"/>
  <c r="H285" i="4"/>
  <c r="H288" i="4"/>
  <c r="H297" i="4"/>
  <c r="I279" i="4"/>
  <c r="I282" i="4"/>
  <c r="I285" i="4"/>
  <c r="I288" i="4"/>
  <c r="I297" i="4"/>
  <c r="K308" i="4"/>
  <c r="L308" i="4" s="1"/>
  <c r="H213" i="4"/>
  <c r="I213" i="4"/>
  <c r="H223" i="4"/>
  <c r="H229" i="4"/>
  <c r="H232" i="4"/>
  <c r="H240" i="4"/>
  <c r="H226" i="4"/>
  <c r="I223" i="4"/>
  <c r="I226" i="4"/>
  <c r="I232" i="4"/>
  <c r="I240" i="4"/>
  <c r="I229" i="4"/>
  <c r="I252" i="4"/>
  <c r="H149" i="4"/>
  <c r="I149" i="4"/>
  <c r="H159" i="4"/>
  <c r="I159" i="4"/>
  <c r="I165" i="4"/>
  <c r="H194" i="4"/>
  <c r="I194" i="4"/>
  <c r="H94" i="4"/>
  <c r="H97" i="4"/>
  <c r="H103" i="4"/>
  <c r="I84" i="4"/>
  <c r="I94" i="4"/>
  <c r="I97" i="4"/>
  <c r="I100" i="4"/>
  <c r="I103" i="4"/>
  <c r="I111" i="4"/>
  <c r="I128" i="4"/>
  <c r="K133" i="4"/>
  <c r="L133" i="4" s="1"/>
  <c r="M77" i="4"/>
  <c r="H15" i="4"/>
  <c r="H25" i="4"/>
  <c r="H28" i="4"/>
  <c r="H31" i="4"/>
  <c r="H34" i="4"/>
  <c r="H43" i="4"/>
  <c r="H59" i="4"/>
  <c r="I15" i="4"/>
  <c r="I25" i="4"/>
  <c r="I28" i="4"/>
  <c r="I31" i="4"/>
  <c r="I34" i="4"/>
  <c r="I43" i="4"/>
  <c r="I59" i="4"/>
  <c r="H62" i="4"/>
  <c r="I62" i="4"/>
  <c r="J108" i="6"/>
  <c r="J106" i="6"/>
  <c r="J85" i="6"/>
  <c r="J84" i="6"/>
  <c r="J58" i="6"/>
  <c r="J57" i="6"/>
  <c r="J55" i="6"/>
  <c r="J53" i="6"/>
  <c r="J40" i="6"/>
  <c r="J39" i="6"/>
  <c r="J35" i="6"/>
  <c r="J32" i="6"/>
  <c r="J30" i="6"/>
  <c r="J29" i="6"/>
  <c r="J28" i="6"/>
  <c r="J26" i="6"/>
  <c r="J25" i="6"/>
  <c r="J24" i="6"/>
  <c r="J22" i="6"/>
  <c r="J20" i="6"/>
  <c r="J17" i="6"/>
  <c r="J16" i="6"/>
  <c r="J13" i="6"/>
  <c r="J11" i="6"/>
  <c r="J10" i="6"/>
  <c r="J9" i="6"/>
  <c r="H162" i="8"/>
  <c r="D56" i="6"/>
  <c r="J59" i="6"/>
  <c r="K2201" i="4"/>
  <c r="G130" i="8" s="1"/>
  <c r="K2376" i="4"/>
  <c r="L2376" i="4" s="1"/>
  <c r="F24" i="8"/>
  <c r="H470" i="4"/>
  <c r="D24" i="8" s="1"/>
  <c r="L1575" i="4"/>
  <c r="M2189" i="4" l="1"/>
  <c r="G83" i="8"/>
  <c r="G1084" i="4"/>
  <c r="K495" i="4"/>
  <c r="M254" i="4"/>
  <c r="G2100" i="4"/>
  <c r="G2456" i="4"/>
  <c r="G1605" i="4"/>
  <c r="G127" i="8"/>
  <c r="H127" i="8" s="1"/>
  <c r="L2186" i="4"/>
  <c r="K2185" i="4"/>
  <c r="M2185" i="4" s="1"/>
  <c r="L2180" i="4"/>
  <c r="G57" i="8"/>
  <c r="G1145" i="4"/>
  <c r="L2008" i="4"/>
  <c r="K2007" i="4"/>
  <c r="H1972" i="4"/>
  <c r="K1059" i="4"/>
  <c r="M1059" i="4" s="1"/>
  <c r="E145" i="8"/>
  <c r="H1758" i="4"/>
  <c r="F145" i="8"/>
  <c r="I1972" i="4"/>
  <c r="D145" i="8"/>
  <c r="M907" i="4"/>
  <c r="M1459" i="4"/>
  <c r="K1041" i="4"/>
  <c r="G48" i="8" s="1"/>
  <c r="I1758" i="4"/>
  <c r="G1758" i="4"/>
  <c r="L1773" i="4"/>
  <c r="K1025" i="4"/>
  <c r="G26" i="8" s="1"/>
  <c r="H26" i="8" s="1"/>
  <c r="M1083" i="4"/>
  <c r="I1643" i="4"/>
  <c r="K1049" i="4"/>
  <c r="M1049" i="4" s="1"/>
  <c r="K1052" i="4"/>
  <c r="I222" i="4"/>
  <c r="H222" i="4"/>
  <c r="G24" i="4"/>
  <c r="I24" i="4"/>
  <c r="G222" i="4"/>
  <c r="J56" i="6"/>
  <c r="H24" i="4"/>
  <c r="L60" i="4"/>
  <c r="K963" i="4"/>
  <c r="K984" i="4"/>
  <c r="I2456" i="4"/>
  <c r="H2456" i="4"/>
  <c r="L108" i="4"/>
  <c r="M2596" i="4"/>
  <c r="L1475" i="4"/>
  <c r="M1632" i="4"/>
  <c r="L1632" i="4"/>
  <c r="M964" i="4"/>
  <c r="K2300" i="4"/>
  <c r="M2300" i="4" s="1"/>
  <c r="L973" i="4"/>
  <c r="M973" i="4"/>
  <c r="L296" i="4"/>
  <c r="I44" i="6"/>
  <c r="J44" i="6"/>
  <c r="G45" i="8"/>
  <c r="H45" i="8" s="1"/>
  <c r="M2467" i="4"/>
  <c r="K2466" i="4"/>
  <c r="M301" i="4"/>
  <c r="K380" i="4"/>
  <c r="M380" i="4" s="1"/>
  <c r="L311" i="4"/>
  <c r="G146" i="8"/>
  <c r="H146" i="8" s="1"/>
  <c r="L2609" i="4"/>
  <c r="M2609" i="4"/>
  <c r="I1696" i="4"/>
  <c r="L1831" i="4"/>
  <c r="M1781" i="4"/>
  <c r="K1050" i="4"/>
  <c r="M1050" i="4" s="1"/>
  <c r="I1026" i="4"/>
  <c r="I1053" i="4"/>
  <c r="H1500" i="4"/>
  <c r="G1500" i="4"/>
  <c r="I1500" i="4"/>
  <c r="H1053" i="4"/>
  <c r="H1026" i="4"/>
  <c r="M1674" i="4"/>
  <c r="K1046" i="4"/>
  <c r="L1626" i="4"/>
  <c r="M1577" i="4"/>
  <c r="L1576" i="4"/>
  <c r="K1051" i="4"/>
  <c r="M1574" i="4"/>
  <c r="K1048" i="4"/>
  <c r="L1048" i="4" s="1"/>
  <c r="M1573" i="4"/>
  <c r="M1572" i="4"/>
  <c r="K1047" i="4"/>
  <c r="M1047" i="4" s="1"/>
  <c r="M1570" i="4"/>
  <c r="K1045" i="4"/>
  <c r="L1568" i="4"/>
  <c r="K1043" i="4"/>
  <c r="L1043" i="4" s="1"/>
  <c r="L1567" i="4"/>
  <c r="K1042" i="4"/>
  <c r="L1042" i="4" s="1"/>
  <c r="L1561" i="4"/>
  <c r="K1034" i="4"/>
  <c r="M1559" i="4"/>
  <c r="K1032" i="4"/>
  <c r="M1558" i="4"/>
  <c r="K1031" i="4"/>
  <c r="M900" i="4"/>
  <c r="L985" i="4"/>
  <c r="M979" i="4"/>
  <c r="G105" i="8"/>
  <c r="M978" i="4"/>
  <c r="G104" i="8"/>
  <c r="M2191" i="4"/>
  <c r="G91" i="8"/>
  <c r="M2075" i="4"/>
  <c r="K2071" i="4"/>
  <c r="L2071" i="4" s="1"/>
  <c r="L1997" i="4"/>
  <c r="L1996" i="4"/>
  <c r="L1991" i="4"/>
  <c r="M1990" i="4"/>
  <c r="M552" i="4"/>
  <c r="K493" i="4"/>
  <c r="G58" i="8" s="1"/>
  <c r="I574" i="4"/>
  <c r="L2178" i="4"/>
  <c r="G60" i="8"/>
  <c r="H60" i="8" s="1"/>
  <c r="L250" i="4"/>
  <c r="L615" i="4"/>
  <c r="F11" i="8"/>
  <c r="M1349" i="4"/>
  <c r="I100" i="6"/>
  <c r="J100" i="6"/>
  <c r="M891" i="4"/>
  <c r="G68" i="8"/>
  <c r="H68" i="8" s="1"/>
  <c r="L835" i="4"/>
  <c r="M2485" i="4"/>
  <c r="K2484" i="4"/>
  <c r="M616" i="4"/>
  <c r="G46" i="8"/>
  <c r="I46" i="8" s="1"/>
  <c r="L126" i="4"/>
  <c r="H108" i="8" s="1"/>
  <c r="L1209" i="4"/>
  <c r="M954" i="4"/>
  <c r="L2299" i="4"/>
  <c r="L1786" i="4"/>
  <c r="G152" i="8"/>
  <c r="M621" i="4"/>
  <c r="M611" i="4"/>
  <c r="E11" i="8"/>
  <c r="M601" i="4"/>
  <c r="L579" i="4"/>
  <c r="I90" i="8"/>
  <c r="G1327" i="4"/>
  <c r="M1646" i="4"/>
  <c r="K1015" i="4"/>
  <c r="L1983" i="4"/>
  <c r="L1975" i="4"/>
  <c r="M1971" i="4"/>
  <c r="L1967" i="4"/>
  <c r="M1964" i="4"/>
  <c r="M1961" i="4"/>
  <c r="L1960" i="4"/>
  <c r="M2379" i="4"/>
  <c r="M673" i="4"/>
  <c r="M667" i="4"/>
  <c r="L650" i="4"/>
  <c r="M644" i="4"/>
  <c r="D11" i="8"/>
  <c r="M2617" i="4"/>
  <c r="L2535" i="4"/>
  <c r="M383" i="4"/>
  <c r="M371" i="4"/>
  <c r="L370" i="4"/>
  <c r="M369" i="4"/>
  <c r="M367" i="4"/>
  <c r="M366" i="4"/>
  <c r="M365" i="4"/>
  <c r="L364" i="4"/>
  <c r="L363" i="4"/>
  <c r="L361" i="4"/>
  <c r="M359" i="4"/>
  <c r="L358" i="4"/>
  <c r="L357" i="4"/>
  <c r="L355" i="4"/>
  <c r="M353" i="4"/>
  <c r="L347" i="4"/>
  <c r="L346" i="4"/>
  <c r="M343" i="4"/>
  <c r="M342" i="4"/>
  <c r="M341" i="4"/>
  <c r="L339" i="4"/>
  <c r="M336" i="4"/>
  <c r="M333" i="4"/>
  <c r="M332" i="4"/>
  <c r="M391" i="4"/>
  <c r="M1392" i="4"/>
  <c r="L2194" i="4"/>
  <c r="I2391" i="4"/>
  <c r="G2282" i="4"/>
  <c r="M291" i="4"/>
  <c r="L51" i="4"/>
  <c r="M53" i="4"/>
  <c r="L18" i="4"/>
  <c r="M14" i="4"/>
  <c r="L50" i="4"/>
  <c r="L44" i="4"/>
  <c r="L45" i="4"/>
  <c r="M27" i="4"/>
  <c r="M17" i="4"/>
  <c r="I473" i="4"/>
  <c r="M957" i="4"/>
  <c r="L38" i="4"/>
  <c r="M49" i="4"/>
  <c r="L48" i="4"/>
  <c r="L33" i="4"/>
  <c r="M906" i="4"/>
  <c r="M23" i="4"/>
  <c r="M29" i="4"/>
  <c r="L35" i="4"/>
  <c r="M39" i="4"/>
  <c r="L12" i="4"/>
  <c r="M2112" i="4"/>
  <c r="I39" i="8"/>
  <c r="L1090" i="4"/>
  <c r="M1078" i="4"/>
  <c r="K1019" i="4"/>
  <c r="M1019" i="4" s="1"/>
  <c r="M1476" i="4"/>
  <c r="K1060" i="4"/>
  <c r="G156" i="8" s="1"/>
  <c r="M1463" i="4"/>
  <c r="M1458" i="4"/>
  <c r="K1040" i="4"/>
  <c r="L1086" i="4"/>
  <c r="K1028" i="4"/>
  <c r="K1023" i="4"/>
  <c r="M1089" i="4"/>
  <c r="K1018" i="4"/>
  <c r="L1018" i="4" s="1"/>
  <c r="H1357" i="4"/>
  <c r="L1474" i="4"/>
  <c r="K1056" i="4"/>
  <c r="L1461" i="4"/>
  <c r="M1457" i="4"/>
  <c r="K1039" i="4"/>
  <c r="L1039" i="4" s="1"/>
  <c r="M1451" i="4"/>
  <c r="M1466" i="4"/>
  <c r="M1075" i="4"/>
  <c r="K1016" i="4"/>
  <c r="L1016" i="4" s="1"/>
  <c r="L2112" i="4"/>
  <c r="M1092" i="4"/>
  <c r="K1061" i="4"/>
  <c r="M1061" i="4" s="1"/>
  <c r="L1082" i="4"/>
  <c r="K1024" i="4"/>
  <c r="L1470" i="4"/>
  <c r="L1465" i="4"/>
  <c r="M1460" i="4"/>
  <c r="L1456" i="4"/>
  <c r="K1037" i="4"/>
  <c r="M1450" i="4"/>
  <c r="L1091" i="4"/>
  <c r="M1079" i="4"/>
  <c r="K1020" i="4"/>
  <c r="K1014" i="4"/>
  <c r="L1464" i="4"/>
  <c r="L1454" i="4"/>
  <c r="K1035" i="4"/>
  <c r="M1035" i="4" s="1"/>
  <c r="L1087" i="4"/>
  <c r="K1029" i="4"/>
  <c r="M1029" i="4" s="1"/>
  <c r="M1080" i="4"/>
  <c r="K1021" i="4"/>
  <c r="L1021" i="4" s="1"/>
  <c r="G1374" i="4"/>
  <c r="H1145" i="4"/>
  <c r="M2458" i="4"/>
  <c r="L606" i="4"/>
  <c r="L2044" i="4"/>
  <c r="L1148" i="4"/>
  <c r="L1947" i="4"/>
  <c r="M2619" i="4"/>
  <c r="M55" i="4"/>
  <c r="M2106" i="4"/>
  <c r="L2074" i="4"/>
  <c r="M1939" i="4"/>
  <c r="M2483" i="4"/>
  <c r="M1960" i="4"/>
  <c r="L2127" i="4"/>
  <c r="L2108" i="4"/>
  <c r="L1934" i="4"/>
  <c r="L169" i="4"/>
  <c r="L2291" i="4"/>
  <c r="L197" i="4"/>
  <c r="L1911" i="4"/>
  <c r="M2584" i="4"/>
  <c r="G2564" i="4"/>
  <c r="L2568" i="4"/>
  <c r="M1756" i="4"/>
  <c r="M1647" i="4"/>
  <c r="M759" i="4"/>
  <c r="M2342" i="4"/>
  <c r="K2306" i="4"/>
  <c r="L2306" i="4" s="1"/>
  <c r="M1117" i="4"/>
  <c r="L2187" i="4"/>
  <c r="M896" i="4"/>
  <c r="M1723" i="4"/>
  <c r="L554" i="4"/>
  <c r="L495" i="4" s="1"/>
  <c r="L1990" i="4"/>
  <c r="M899" i="4"/>
  <c r="M1549" i="4"/>
  <c r="I208" i="4"/>
  <c r="H1237" i="4"/>
  <c r="I1540" i="4"/>
  <c r="L833" i="4"/>
  <c r="M561" i="4"/>
  <c r="L2270" i="4"/>
  <c r="L2131" i="4"/>
  <c r="M756" i="4"/>
  <c r="L896" i="4"/>
  <c r="G79" i="8"/>
  <c r="I79" i="8" s="1"/>
  <c r="L405" i="4"/>
  <c r="M808" i="4"/>
  <c r="L1437" i="4"/>
  <c r="M2419" i="4"/>
  <c r="I88" i="8"/>
  <c r="G574" i="4"/>
  <c r="G1799" i="4"/>
  <c r="M750" i="4"/>
  <c r="L426" i="4"/>
  <c r="G96" i="8"/>
  <c r="I96" i="8" s="1"/>
  <c r="L286" i="4"/>
  <c r="L2244" i="4"/>
  <c r="M134" i="4"/>
  <c r="L271" i="4"/>
  <c r="M18" i="4"/>
  <c r="G1115" i="4"/>
  <c r="G1237" i="4"/>
  <c r="G1386" i="4"/>
  <c r="G2338" i="4"/>
  <c r="I849" i="4"/>
  <c r="M1734" i="4"/>
  <c r="M2059" i="4"/>
  <c r="L1813" i="4"/>
  <c r="L1572" i="4"/>
  <c r="M1626" i="4"/>
  <c r="L1522" i="4"/>
  <c r="L2395" i="4"/>
  <c r="M1986" i="4"/>
  <c r="M1389" i="4"/>
  <c r="I2221" i="4"/>
  <c r="L1530" i="4"/>
  <c r="L1829" i="4"/>
  <c r="G1071" i="4"/>
  <c r="I1224" i="4"/>
  <c r="M1764" i="4"/>
  <c r="M1667" i="4"/>
  <c r="M910" i="4"/>
  <c r="L2182" i="4"/>
  <c r="L238" i="4"/>
  <c r="M637" i="4"/>
  <c r="L586" i="4"/>
  <c r="M1475" i="4"/>
  <c r="L1173" i="4"/>
  <c r="M544" i="4"/>
  <c r="L823" i="4"/>
  <c r="M2509" i="4"/>
  <c r="M1304" i="4"/>
  <c r="M1181" i="4"/>
  <c r="M420" i="4"/>
  <c r="M60" i="4"/>
  <c r="L255" i="4"/>
  <c r="L2298" i="4"/>
  <c r="M188" i="4"/>
  <c r="M2381" i="4"/>
  <c r="M600" i="4"/>
  <c r="M2403" i="4"/>
  <c r="M583" i="4"/>
  <c r="M2573" i="4"/>
  <c r="M224" i="4"/>
  <c r="M1935" i="4"/>
  <c r="M559" i="4"/>
  <c r="L1135" i="4"/>
  <c r="M2515" i="4"/>
  <c r="M2227" i="4"/>
  <c r="M702" i="4"/>
  <c r="M941" i="4"/>
  <c r="M281" i="4"/>
  <c r="L1002" i="4"/>
  <c r="L2402" i="4"/>
  <c r="M56" i="4"/>
  <c r="G2027" i="4"/>
  <c r="G632" i="4"/>
  <c r="I1194" i="4"/>
  <c r="L301" i="4"/>
  <c r="M2070" i="4"/>
  <c r="M1828" i="4"/>
  <c r="L1388" i="4"/>
  <c r="M604" i="4"/>
  <c r="M652" i="4"/>
  <c r="L2586" i="4"/>
  <c r="L2302" i="4"/>
  <c r="M911" i="4"/>
  <c r="M102" i="4"/>
  <c r="I23" i="6"/>
  <c r="J8" i="6"/>
  <c r="L2315" i="4"/>
  <c r="L319" i="4"/>
  <c r="L672" i="4"/>
  <c r="L809" i="4"/>
  <c r="L2468" i="4"/>
  <c r="M2373" i="4"/>
  <c r="L821" i="4"/>
  <c r="M554" i="4"/>
  <c r="M495" i="4" s="1"/>
  <c r="L113" i="4"/>
  <c r="L2485" i="4"/>
  <c r="M112" i="4"/>
  <c r="L227" i="4"/>
  <c r="L2171" i="4"/>
  <c r="L2191" i="4"/>
  <c r="M1918" i="4"/>
  <c r="M384" i="4"/>
  <c r="L1208" i="4"/>
  <c r="K145" i="4"/>
  <c r="M145" i="4" s="1"/>
  <c r="I813" i="4"/>
  <c r="K575" i="4"/>
  <c r="M575" i="4" s="1"/>
  <c r="K590" i="4"/>
  <c r="L590" i="4" s="1"/>
  <c r="M1970" i="4"/>
  <c r="L1645" i="4"/>
  <c r="M661" i="4"/>
  <c r="M639" i="4"/>
  <c r="M666" i="4"/>
  <c r="L2347" i="4"/>
  <c r="M2536" i="4"/>
  <c r="L1378" i="4"/>
  <c r="L2411" i="4"/>
  <c r="M123" i="4"/>
  <c r="M2262" i="4"/>
  <c r="M1706" i="4"/>
  <c r="M433" i="4"/>
  <c r="M249" i="4"/>
  <c r="L2540" i="4"/>
  <c r="M1997" i="4"/>
  <c r="L2166" i="4"/>
  <c r="L2225" i="4"/>
  <c r="M1652" i="4"/>
  <c r="M871" i="4"/>
  <c r="M268" i="4"/>
  <c r="M2133" i="4"/>
  <c r="L1289" i="4"/>
  <c r="L2155" i="4"/>
  <c r="M1147" i="4"/>
  <c r="L2014" i="4"/>
  <c r="K1904" i="4"/>
  <c r="M1904" i="4" s="1"/>
  <c r="K1268" i="4"/>
  <c r="L1268" i="4" s="1"/>
  <c r="I1374" i="4"/>
  <c r="I482" i="4"/>
  <c r="L1544" i="4"/>
  <c r="L2459" i="4"/>
  <c r="L634" i="4"/>
  <c r="M1750" i="4"/>
  <c r="M643" i="4"/>
  <c r="M2551" i="4"/>
  <c r="M1651" i="4"/>
  <c r="M2418" i="4"/>
  <c r="L1324" i="4"/>
  <c r="G86" i="8"/>
  <c r="I86" i="8" s="1"/>
  <c r="L2371" i="4"/>
  <c r="L1928" i="4"/>
  <c r="M1707" i="4"/>
  <c r="L290" i="4"/>
  <c r="M1354" i="4"/>
  <c r="L2486" i="4"/>
  <c r="M2552" i="4"/>
  <c r="L2355" i="4"/>
  <c r="M2357" i="4"/>
  <c r="I2027" i="4"/>
  <c r="K2297" i="4"/>
  <c r="M2297" i="4" s="1"/>
  <c r="H2296" i="4"/>
  <c r="L2577" i="4"/>
  <c r="M609" i="4"/>
  <c r="L1825" i="4"/>
  <c r="M1717" i="4"/>
  <c r="M66" i="4"/>
  <c r="L955" i="4"/>
  <c r="M127" i="4"/>
  <c r="L898" i="4"/>
  <c r="L1319" i="4"/>
  <c r="M2479" i="4"/>
  <c r="L887" i="4"/>
  <c r="L2543" i="4"/>
  <c r="M2576" i="4"/>
  <c r="L366" i="4"/>
  <c r="L1299" i="4"/>
  <c r="L925" i="4"/>
  <c r="K535" i="4"/>
  <c r="M535" i="4" s="1"/>
  <c r="I2144" i="4"/>
  <c r="L594" i="4"/>
  <c r="L2122" i="4"/>
  <c r="L2397" i="4"/>
  <c r="L1676" i="4"/>
  <c r="L619" i="4"/>
  <c r="M669" i="4"/>
  <c r="M587" i="4"/>
  <c r="M641" i="4"/>
  <c r="M1680" i="4"/>
  <c r="L1661" i="4"/>
  <c r="M2525" i="4"/>
  <c r="L353" i="4"/>
  <c r="L1710" i="4"/>
  <c r="L2076" i="4"/>
  <c r="K1180" i="4"/>
  <c r="L1180" i="4" s="1"/>
  <c r="L1355" i="4"/>
  <c r="L195" i="4"/>
  <c r="L2450" i="4"/>
  <c r="M857" i="4"/>
  <c r="L904" i="4"/>
  <c r="L241" i="4"/>
  <c r="L1272" i="4"/>
  <c r="L962" i="4"/>
  <c r="M901" i="4"/>
  <c r="L390" i="4"/>
  <c r="M1777" i="4"/>
  <c r="M277" i="4"/>
  <c r="L155" i="4"/>
  <c r="M1778" i="4"/>
  <c r="M1513" i="4"/>
  <c r="L736" i="4"/>
  <c r="L838" i="4"/>
  <c r="L2208" i="4"/>
  <c r="L2413" i="4"/>
  <c r="M2209" i="4"/>
  <c r="M2200" i="4"/>
  <c r="L2161" i="4"/>
  <c r="L2421" i="4"/>
  <c r="L148" i="4"/>
  <c r="L164" i="4"/>
  <c r="M1178" i="4"/>
  <c r="L907" i="4"/>
  <c r="L1137" i="4"/>
  <c r="L2050" i="4"/>
  <c r="L2090" i="4"/>
  <c r="I691" i="4"/>
  <c r="G144" i="4"/>
  <c r="I476" i="4"/>
  <c r="M592" i="4"/>
  <c r="L92" i="4"/>
  <c r="M1203" i="4"/>
  <c r="M965" i="4"/>
  <c r="L304" i="4"/>
  <c r="M87" i="4"/>
  <c r="L889" i="4"/>
  <c r="L2207" i="4"/>
  <c r="M2528" i="4"/>
  <c r="M620" i="4"/>
  <c r="L578" i="4"/>
  <c r="L2002" i="4"/>
  <c r="M1678" i="4"/>
  <c r="L1933" i="4"/>
  <c r="M1498" i="4"/>
  <c r="M1417" i="4"/>
  <c r="L1239" i="4"/>
  <c r="K494" i="4"/>
  <c r="G59" i="8" s="1"/>
  <c r="I516" i="4"/>
  <c r="G2506" i="4"/>
  <c r="L1604" i="4"/>
  <c r="L1596" i="4"/>
  <c r="L1377" i="4"/>
  <c r="G75" i="8"/>
  <c r="H75" i="8" s="1"/>
  <c r="M267" i="4"/>
  <c r="J48" i="6"/>
  <c r="I54" i="6"/>
  <c r="C51" i="6"/>
  <c r="I33" i="6"/>
  <c r="J33" i="6"/>
  <c r="I77" i="6"/>
  <c r="J77" i="6"/>
  <c r="M2098" i="4"/>
  <c r="L104" i="4"/>
  <c r="L302" i="4"/>
  <c r="M1820" i="4"/>
  <c r="L1686" i="4"/>
  <c r="L680" i="4"/>
  <c r="M597" i="4"/>
  <c r="L754" i="4"/>
  <c r="G142" i="8"/>
  <c r="H142" i="8" s="1"/>
  <c r="L1932" i="4"/>
  <c r="M2015" i="4"/>
  <c r="M48" i="4"/>
  <c r="M1902" i="4"/>
  <c r="L2192" i="4"/>
  <c r="M1757" i="4"/>
  <c r="L2304" i="4"/>
  <c r="L2548" i="4"/>
  <c r="M1611" i="4"/>
  <c r="L98" i="4"/>
  <c r="M2169" i="4"/>
  <c r="M1111" i="4"/>
  <c r="L2571" i="4"/>
  <c r="L1901" i="4"/>
  <c r="L389" i="4"/>
  <c r="G161" i="8"/>
  <c r="I161" i="8" s="1"/>
  <c r="M974" i="4"/>
  <c r="L2255" i="4"/>
  <c r="M1770" i="4"/>
  <c r="L534" i="4"/>
  <c r="L412" i="4"/>
  <c r="M1121" i="4"/>
  <c r="L837" i="4"/>
  <c r="M861" i="4"/>
  <c r="L2375" i="4"/>
  <c r="M2293" i="4"/>
  <c r="L2594" i="4"/>
  <c r="L2513" i="4"/>
  <c r="L1294" i="4"/>
  <c r="M1803" i="4"/>
  <c r="L1360" i="4"/>
  <c r="L2228" i="4"/>
  <c r="I2086" i="4"/>
  <c r="I2338" i="4"/>
  <c r="D87" i="6"/>
  <c r="I52" i="6"/>
  <c r="D18" i="6"/>
  <c r="H19" i="6"/>
  <c r="I48" i="6"/>
  <c r="H43" i="6"/>
  <c r="M1262" i="4"/>
  <c r="L2465" i="4"/>
  <c r="M1967" i="4"/>
  <c r="L1922" i="4"/>
  <c r="L1927" i="4"/>
  <c r="M417" i="4"/>
  <c r="M1493" i="4"/>
  <c r="L1838" i="4"/>
  <c r="M1568" i="4"/>
  <c r="M777" i="4"/>
  <c r="L1834" i="4"/>
  <c r="M160" i="4"/>
  <c r="M1767" i="4"/>
  <c r="L284" i="4"/>
  <c r="M882" i="4"/>
  <c r="M732" i="4"/>
  <c r="L1906" i="4"/>
  <c r="L1264" i="4"/>
  <c r="M442" i="4"/>
  <c r="M2125" i="4"/>
  <c r="L2369" i="4"/>
  <c r="J105" i="6"/>
  <c r="L2126" i="4"/>
  <c r="M2423" i="4"/>
  <c r="L2517" i="4"/>
  <c r="M2038" i="4"/>
  <c r="M352" i="4"/>
  <c r="M1783" i="4"/>
  <c r="L2431" i="4"/>
  <c r="M2309" i="4"/>
  <c r="L439" i="4"/>
  <c r="L336" i="4"/>
  <c r="M1941" i="4"/>
  <c r="I1327" i="4"/>
  <c r="L2256" i="4"/>
  <c r="M523" i="4"/>
  <c r="L383" i="4"/>
  <c r="L2351" i="4"/>
  <c r="M270" i="4"/>
  <c r="L410" i="4"/>
  <c r="L1548" i="4"/>
  <c r="L1669" i="4"/>
  <c r="L675" i="4"/>
  <c r="M622" i="4"/>
  <c r="L1731" i="4"/>
  <c r="M126" i="4"/>
  <c r="I108" i="8" s="1"/>
  <c r="L1817" i="4"/>
  <c r="M1984" i="4"/>
  <c r="M2237" i="4"/>
  <c r="L1496" i="4"/>
  <c r="L174" i="4"/>
  <c r="L2037" i="4"/>
  <c r="M151" i="4"/>
  <c r="L1436" i="4"/>
  <c r="M12" i="4"/>
  <c r="M730" i="4"/>
  <c r="M210" i="4"/>
  <c r="L2491" i="4"/>
  <c r="L1714" i="4"/>
  <c r="L2210" i="4"/>
  <c r="G70" i="8"/>
  <c r="I70" i="8" s="1"/>
  <c r="L1658" i="4"/>
  <c r="M411" i="4"/>
  <c r="M193" i="4"/>
  <c r="L154" i="4"/>
  <c r="M183" i="4"/>
  <c r="M334" i="4"/>
  <c r="L810" i="4"/>
  <c r="M65" i="4"/>
  <c r="L1089" i="4"/>
  <c r="L1577" i="4"/>
  <c r="L365" i="4"/>
  <c r="L1749" i="4"/>
  <c r="L1781" i="4"/>
  <c r="L2606" i="4"/>
  <c r="M2471" i="4"/>
  <c r="L184" i="4"/>
  <c r="L2238" i="4"/>
  <c r="I1206" i="4"/>
  <c r="G1033" i="4"/>
  <c r="C82" i="6"/>
  <c r="C37" i="6"/>
  <c r="I37" i="6" s="1"/>
  <c r="C18" i="6"/>
  <c r="C14" i="6"/>
  <c r="I14" i="6" s="1"/>
  <c r="D51" i="6"/>
  <c r="H51" i="6" s="1"/>
  <c r="H61" i="6"/>
  <c r="J61" i="6" s="1"/>
  <c r="C43" i="6"/>
  <c r="M67" i="4"/>
  <c r="K1923" i="4"/>
  <c r="M1923" i="4" s="1"/>
  <c r="G2352" i="4"/>
  <c r="I1102" i="4"/>
  <c r="K1320" i="4"/>
  <c r="L1320" i="4" s="1"/>
  <c r="G1593" i="4"/>
  <c r="K1416" i="4"/>
  <c r="M1416" i="4" s="1"/>
  <c r="K1387" i="4"/>
  <c r="M1387" i="4" s="1"/>
  <c r="K1358" i="4"/>
  <c r="L1358" i="4" s="1"/>
  <c r="K1298" i="4"/>
  <c r="L1298" i="4" s="1"/>
  <c r="K1207" i="4"/>
  <c r="L1207" i="4" s="1"/>
  <c r="K1116" i="4"/>
  <c r="M1116" i="4" s="1"/>
  <c r="K1085" i="4"/>
  <c r="M1085" i="4" s="1"/>
  <c r="G1224" i="4"/>
  <c r="K1256" i="4"/>
  <c r="M1256" i="4" s="1"/>
  <c r="I1345" i="4"/>
  <c r="K1434" i="4"/>
  <c r="L1434" i="4" s="1"/>
  <c r="K1644" i="4"/>
  <c r="K922" i="4"/>
  <c r="M922" i="4" s="1"/>
  <c r="G2221" i="4"/>
  <c r="I799" i="4"/>
  <c r="K676" i="4"/>
  <c r="M676" i="4" s="1"/>
  <c r="I1315" i="4"/>
  <c r="I1071" i="4"/>
  <c r="G1133" i="4"/>
  <c r="G473" i="4"/>
  <c r="K2264" i="4"/>
  <c r="M2264" i="4" s="1"/>
  <c r="I1267" i="4"/>
  <c r="I1176" i="4"/>
  <c r="H1224" i="4"/>
  <c r="G748" i="4"/>
  <c r="I632" i="4"/>
  <c r="M1421" i="4"/>
  <c r="M1263" i="4"/>
  <c r="L1274" i="4"/>
  <c r="I1403" i="4"/>
  <c r="G1696" i="4"/>
  <c r="I1133" i="4"/>
  <c r="I1163" i="4"/>
  <c r="G208" i="4"/>
  <c r="I2282" i="4"/>
  <c r="K593" i="4"/>
  <c r="M593" i="4" s="1"/>
  <c r="K168" i="4"/>
  <c r="M168" i="4" s="1"/>
  <c r="M1169" i="4"/>
  <c r="L1494" i="4"/>
  <c r="L542" i="4"/>
  <c r="L1318" i="4"/>
  <c r="M1410" i="4"/>
  <c r="M765" i="4"/>
  <c r="K1681" i="4"/>
  <c r="L1681" i="4" s="1"/>
  <c r="K1818" i="4"/>
  <c r="L1818" i="4" s="1"/>
  <c r="K2527" i="4"/>
  <c r="L2527" i="4" s="1"/>
  <c r="K864" i="4"/>
  <c r="L864" i="4" s="1"/>
  <c r="K2353" i="4"/>
  <c r="M2353" i="4" s="1"/>
  <c r="G501" i="4"/>
  <c r="L1231" i="4"/>
  <c r="M1503" i="4"/>
  <c r="M1104" i="4"/>
  <c r="L1476" i="4"/>
  <c r="L1447" i="4"/>
  <c r="M1200" i="4"/>
  <c r="L1463" i="4"/>
  <c r="L1458" i="4"/>
  <c r="M1801" i="4"/>
  <c r="L1293" i="4"/>
  <c r="K1821" i="4"/>
  <c r="M1821" i="4" s="1"/>
  <c r="K1979" i="4"/>
  <c r="L1979" i="4" s="1"/>
  <c r="K1606" i="4"/>
  <c r="M1606" i="4" s="1"/>
  <c r="K2359" i="4"/>
  <c r="M2359" i="4" s="1"/>
  <c r="M1054" i="4"/>
  <c r="L2529" i="4"/>
  <c r="L1633" i="4"/>
  <c r="L674" i="4"/>
  <c r="L423" i="4"/>
  <c r="K478" i="4"/>
  <c r="M478" i="4" s="1"/>
  <c r="L879" i="4"/>
  <c r="M1110" i="4"/>
  <c r="L379" i="4"/>
  <c r="M120" i="4"/>
  <c r="L2444" i="4"/>
  <c r="L2240" i="4"/>
  <c r="L236" i="4"/>
  <c r="L1418" i="4"/>
  <c r="M219" i="4"/>
  <c r="L1142" i="4"/>
  <c r="I1297" i="4"/>
  <c r="L1054" i="4"/>
  <c r="M1753" i="4"/>
  <c r="M1996" i="4"/>
  <c r="M2246" i="4"/>
  <c r="L2372" i="4"/>
  <c r="M2510" i="4"/>
  <c r="L371" i="4"/>
  <c r="M317" i="4"/>
  <c r="M1448" i="4"/>
  <c r="L1000" i="4"/>
  <c r="L1232" i="4"/>
  <c r="L1674" i="4"/>
  <c r="L585" i="4"/>
  <c r="L1364" i="4"/>
  <c r="M1995" i="4"/>
  <c r="L2233" i="4"/>
  <c r="M2364" i="4"/>
  <c r="L2417" i="4"/>
  <c r="L2493" i="4"/>
  <c r="M2603" i="4"/>
  <c r="M565" i="4"/>
  <c r="M1265" i="4"/>
  <c r="L1564" i="4"/>
  <c r="L613" i="4"/>
  <c r="L636" i="4"/>
  <c r="L931" i="4"/>
  <c r="M642" i="4"/>
  <c r="M679" i="4"/>
  <c r="M663" i="4"/>
  <c r="M595" i="4"/>
  <c r="M788" i="4"/>
  <c r="L584" i="4"/>
  <c r="L1490" i="4"/>
  <c r="K504" i="4"/>
  <c r="L504" i="4" s="1"/>
  <c r="M2445" i="4"/>
  <c r="M1937" i="4"/>
  <c r="M2005" i="4"/>
  <c r="M2095" i="4"/>
  <c r="M2223" i="4"/>
  <c r="L2307" i="4"/>
  <c r="M1234" i="4"/>
  <c r="L1122" i="4"/>
  <c r="L83" i="4"/>
  <c r="M313" i="4"/>
  <c r="M549" i="4"/>
  <c r="M2580" i="4"/>
  <c r="M2156" i="4"/>
  <c r="L2553" i="4"/>
  <c r="M865" i="4"/>
  <c r="M1333" i="4"/>
  <c r="L129" i="4"/>
  <c r="L274" i="4"/>
  <c r="M2374" i="4"/>
  <c r="M2570" i="4"/>
  <c r="L812" i="4"/>
  <c r="M1385" i="4"/>
  <c r="M2572" i="4"/>
  <c r="L1814" i="4"/>
  <c r="L1830" i="4"/>
  <c r="L974" i="4"/>
  <c r="L782" i="4"/>
  <c r="M884" i="4"/>
  <c r="L737" i="4"/>
  <c r="M1978" i="4"/>
  <c r="L220" i="4"/>
  <c r="L1966" i="4"/>
  <c r="M2064" i="4"/>
  <c r="M1785" i="4"/>
  <c r="M1518" i="4"/>
  <c r="M266" i="4"/>
  <c r="M38" i="4"/>
  <c r="L1302" i="4"/>
  <c r="L2318" i="4"/>
  <c r="L1727" i="4"/>
  <c r="M729" i="4"/>
  <c r="L181" i="4"/>
  <c r="L818" i="4"/>
  <c r="L827" i="4"/>
  <c r="L2271" i="4"/>
  <c r="L1240" i="4"/>
  <c r="L2047" i="4"/>
  <c r="L2035" i="4"/>
  <c r="M2455" i="4"/>
  <c r="L1182" i="4"/>
  <c r="L979" i="4"/>
  <c r="M2250" i="4"/>
  <c r="M1983" i="4"/>
  <c r="M2290" i="4"/>
  <c r="M2432" i="4"/>
  <c r="L1981" i="4"/>
  <c r="L2105" i="4"/>
  <c r="M1916" i="4"/>
  <c r="M2496" i="4"/>
  <c r="M869" i="4"/>
  <c r="M2073" i="4"/>
  <c r="M932" i="4"/>
  <c r="M2360" i="4"/>
  <c r="L1992" i="4"/>
  <c r="L2097" i="4"/>
  <c r="L563" i="4"/>
  <c r="M1391" i="4"/>
  <c r="L1179" i="4"/>
  <c r="L47" i="4"/>
  <c r="L2495" i="4"/>
  <c r="M735" i="4"/>
  <c r="L853" i="4"/>
  <c r="L1962" i="4"/>
  <c r="I144" i="4"/>
  <c r="I1084" i="4"/>
  <c r="I1357" i="4"/>
  <c r="I921" i="4"/>
  <c r="G84" i="8"/>
  <c r="H84" i="8" s="1"/>
  <c r="G1958" i="4"/>
  <c r="I1799" i="4"/>
  <c r="H1176" i="4"/>
  <c r="G921" i="4"/>
  <c r="I479" i="4"/>
  <c r="M939" i="4"/>
  <c r="L1961" i="4"/>
  <c r="L2448" i="4"/>
  <c r="M1244" i="4"/>
  <c r="L1459" i="4"/>
  <c r="L1413" i="4"/>
  <c r="M364" i="4"/>
  <c r="L576" i="4"/>
  <c r="L2211" i="4"/>
  <c r="L2348" i="4"/>
  <c r="L2368" i="4"/>
  <c r="L1965" i="4"/>
  <c r="K440" i="4"/>
  <c r="L440" i="4" s="1"/>
  <c r="M819" i="4"/>
  <c r="L436" i="4"/>
  <c r="L132" i="4"/>
  <c r="L787" i="4"/>
  <c r="M163" i="4"/>
  <c r="M2031" i="4"/>
  <c r="M2184" i="4"/>
  <c r="M2286" i="4"/>
  <c r="M2575" i="4"/>
  <c r="L892" i="4"/>
  <c r="M1300" i="4"/>
  <c r="M1980" i="4"/>
  <c r="L2487" i="4"/>
  <c r="L1809" i="4"/>
  <c r="G330" i="4"/>
  <c r="M1664" i="4"/>
  <c r="M608" i="4"/>
  <c r="L602" i="4"/>
  <c r="M247" i="4"/>
  <c r="M665" i="4"/>
  <c r="M618" i="4"/>
  <c r="M607" i="4"/>
  <c r="M591" i="4"/>
  <c r="L1618" i="4"/>
  <c r="M1422" i="4"/>
  <c r="L581" i="4"/>
  <c r="M2346" i="4"/>
  <c r="L803" i="4"/>
  <c r="L2508" i="4"/>
  <c r="L2545" i="4"/>
  <c r="L2198" i="4"/>
  <c r="M2319" i="4"/>
  <c r="L1322" i="4"/>
  <c r="M437" i="4"/>
  <c r="L1931" i="4"/>
  <c r="M2043" i="4"/>
  <c r="L2613" i="4"/>
  <c r="M811" i="4"/>
  <c r="L1296" i="4"/>
  <c r="M218" i="4"/>
  <c r="L367" i="4"/>
  <c r="M558" i="4"/>
  <c r="L2401" i="4"/>
  <c r="M1703" i="4"/>
  <c r="L2204" i="4"/>
  <c r="L859" i="4"/>
  <c r="M1245" i="4"/>
  <c r="L825" i="4"/>
  <c r="M216" i="4"/>
  <c r="M875" i="4"/>
  <c r="L1824" i="4"/>
  <c r="M785" i="4"/>
  <c r="L1614" i="4"/>
  <c r="M421" i="4"/>
  <c r="L2467" i="4"/>
  <c r="M2010" i="4"/>
  <c r="M217" i="4"/>
  <c r="M725" i="4"/>
  <c r="L807" i="4"/>
  <c r="M1806" i="4"/>
  <c r="L1621" i="4"/>
  <c r="M2094" i="4"/>
  <c r="L1499" i="4"/>
  <c r="M117" i="4"/>
  <c r="L2430" i="4"/>
  <c r="M2311" i="4"/>
  <c r="M999" i="4"/>
  <c r="M2327" i="4"/>
  <c r="L2361" i="4"/>
  <c r="M2365" i="4"/>
  <c r="M2102" i="4"/>
  <c r="M1329" i="4"/>
  <c r="L1755" i="4"/>
  <c r="L2272" i="4"/>
  <c r="M2345" i="4"/>
  <c r="L2598" i="4"/>
  <c r="M1945" i="4"/>
  <c r="M1118" i="4"/>
  <c r="L2310" i="4"/>
  <c r="H144" i="4"/>
  <c r="H330" i="4"/>
  <c r="K425" i="4"/>
  <c r="M425" i="4" s="1"/>
  <c r="I401" i="4"/>
  <c r="K766" i="4"/>
  <c r="L766" i="4" s="1"/>
  <c r="I1115" i="4"/>
  <c r="I1237" i="4"/>
  <c r="I1415" i="4"/>
  <c r="K1507" i="4"/>
  <c r="M1507" i="4" s="1"/>
  <c r="I2564" i="4"/>
  <c r="H2282" i="4"/>
  <c r="I1386" i="4"/>
  <c r="M186" i="4"/>
  <c r="G264" i="4"/>
  <c r="G1899" i="4"/>
  <c r="K2607" i="4"/>
  <c r="L2607" i="4" s="1"/>
  <c r="I1255" i="4"/>
  <c r="I1285" i="4"/>
  <c r="I1433" i="4"/>
  <c r="I1487" i="4"/>
  <c r="K1545" i="4"/>
  <c r="L1545" i="4" s="1"/>
  <c r="I1593" i="4"/>
  <c r="K1648" i="4"/>
  <c r="M1648" i="4" s="1"/>
  <c r="H1071" i="4"/>
  <c r="G1027" i="4"/>
  <c r="K331" i="4"/>
  <c r="M331" i="4" s="1"/>
  <c r="K462" i="4"/>
  <c r="M462" i="4" s="1"/>
  <c r="K1959" i="4"/>
  <c r="M1959" i="4" s="1"/>
  <c r="K814" i="4"/>
  <c r="L814" i="4" s="1"/>
  <c r="K820" i="4"/>
  <c r="L820" i="4" s="1"/>
  <c r="I1013" i="4"/>
  <c r="K226" i="4"/>
  <c r="M226" i="4" s="1"/>
  <c r="K62" i="4"/>
  <c r="L62" i="4" s="1"/>
  <c r="K159" i="4"/>
  <c r="M159" i="4" s="1"/>
  <c r="K223" i="4"/>
  <c r="I278" i="4"/>
  <c r="K560" i="4"/>
  <c r="M560" i="4" s="1"/>
  <c r="K946" i="4"/>
  <c r="M946" i="4" s="1"/>
  <c r="K1088" i="4"/>
  <c r="M1088" i="4" s="1"/>
  <c r="K1452" i="4"/>
  <c r="M1452" i="4" s="1"/>
  <c r="I1445" i="4"/>
  <c r="K1560" i="4"/>
  <c r="L1560" i="4" s="1"/>
  <c r="K1557" i="4"/>
  <c r="L1557" i="4" s="1"/>
  <c r="I1605" i="4"/>
  <c r="K1663" i="4"/>
  <c r="L1663" i="4" s="1"/>
  <c r="K1784" i="4"/>
  <c r="M1784" i="4" s="1"/>
  <c r="K1973" i="4"/>
  <c r="K2104" i="4"/>
  <c r="M2104" i="4" s="1"/>
  <c r="I863" i="4"/>
  <c r="K2045" i="4"/>
  <c r="L2045" i="4" s="1"/>
  <c r="K176" i="4"/>
  <c r="M176" i="4" s="1"/>
  <c r="G158" i="4"/>
  <c r="M789" i="4"/>
  <c r="M308" i="4"/>
  <c r="K503" i="4"/>
  <c r="L503" i="4" s="1"/>
  <c r="L1140" i="4"/>
  <c r="L757" i="4"/>
  <c r="L714" i="4"/>
  <c r="L1151" i="4"/>
  <c r="L1457" i="4"/>
  <c r="M537" i="4"/>
  <c r="M720" i="4"/>
  <c r="L1551" i="4"/>
  <c r="M772" i="4"/>
  <c r="L708" i="4"/>
  <c r="I1656" i="4"/>
  <c r="K2107" i="4"/>
  <c r="L2107" i="4" s="1"/>
  <c r="K2236" i="4"/>
  <c r="L2236" i="4" s="1"/>
  <c r="K2245" i="4"/>
  <c r="M2245" i="4" s="1"/>
  <c r="K2547" i="4"/>
  <c r="M2547" i="4" s="1"/>
  <c r="K2537" i="4"/>
  <c r="L2537" i="4" s="1"/>
  <c r="K54" i="4"/>
  <c r="M54" i="4" s="1"/>
  <c r="G863" i="4"/>
  <c r="K1620" i="4"/>
  <c r="M1620" i="4" s="1"/>
  <c r="K2323" i="4"/>
  <c r="M2323" i="4" s="1"/>
  <c r="K2162" i="4"/>
  <c r="L2162" i="4" s="1"/>
  <c r="G936" i="4"/>
  <c r="G1913" i="4"/>
  <c r="G2158" i="4"/>
  <c r="G2235" i="4"/>
  <c r="K1375" i="4"/>
  <c r="L1375" i="4" s="1"/>
  <c r="K1164" i="4"/>
  <c r="M1164" i="4" s="1"/>
  <c r="K1195" i="4"/>
  <c r="M1195" i="4" s="1"/>
  <c r="K2356" i="4"/>
  <c r="L2356" i="4" s="1"/>
  <c r="K2409" i="4"/>
  <c r="L2409" i="4" s="1"/>
  <c r="K2460" i="4"/>
  <c r="L2460" i="4" s="1"/>
  <c r="I2520" i="4"/>
  <c r="K2579" i="4"/>
  <c r="M2579" i="4" s="1"/>
  <c r="K2145" i="4"/>
  <c r="M2145" i="4" s="1"/>
  <c r="K2283" i="4"/>
  <c r="M2283" i="4" s="1"/>
  <c r="K1449" i="4"/>
  <c r="L1449" i="4" s="1"/>
  <c r="K1501" i="4"/>
  <c r="I2041" i="4"/>
  <c r="K2168" i="4"/>
  <c r="L2168" i="4" s="1"/>
  <c r="I647" i="4"/>
  <c r="G476" i="4"/>
  <c r="G482" i="4"/>
  <c r="I458" i="4"/>
  <c r="I463" i="4"/>
  <c r="K2611" i="4"/>
  <c r="L2611" i="4" s="1"/>
  <c r="K229" i="4"/>
  <c r="L229" i="4" s="1"/>
  <c r="K1510" i="4"/>
  <c r="M1510" i="4" s="1"/>
  <c r="I1811" i="4"/>
  <c r="I1913" i="4"/>
  <c r="M2007" i="4"/>
  <c r="K2521" i="4"/>
  <c r="L2521" i="4" s="1"/>
  <c r="K1920" i="4"/>
  <c r="L1920" i="4" s="1"/>
  <c r="K870" i="4"/>
  <c r="L870" i="4" s="1"/>
  <c r="L2042" i="4"/>
  <c r="G1206" i="4"/>
  <c r="G1163" i="4"/>
  <c r="I1746" i="4"/>
  <c r="I79" i="4"/>
  <c r="K517" i="4"/>
  <c r="L517" i="4" s="1"/>
  <c r="I1145" i="4"/>
  <c r="K1812" i="4"/>
  <c r="L1812" i="4" s="1"/>
  <c r="K2457" i="4"/>
  <c r="M358" i="4"/>
  <c r="M179" i="4"/>
  <c r="M1816" i="4"/>
  <c r="M2069" i="4"/>
  <c r="L801" i="4"/>
  <c r="L1653" i="4"/>
  <c r="L17" i="4"/>
  <c r="L945" i="4"/>
  <c r="L816" i="4"/>
  <c r="L2129" i="4"/>
  <c r="L2153" i="4"/>
  <c r="I2442" i="4"/>
  <c r="L851" i="4"/>
  <c r="K1290" i="4"/>
  <c r="M1290" i="4" s="1"/>
  <c r="L698" i="4"/>
  <c r="M1197" i="4"/>
  <c r="M767" i="4"/>
  <c r="M212" i="4"/>
  <c r="I330" i="4"/>
  <c r="L2148" i="4"/>
  <c r="G113" i="8"/>
  <c r="I113" i="8" s="1"/>
  <c r="M577" i="4"/>
  <c r="M521" i="4"/>
  <c r="M1233" i="4"/>
  <c r="M1292" i="4"/>
  <c r="M598" i="4"/>
  <c r="M832" i="4"/>
  <c r="K651" i="4"/>
  <c r="L651" i="4" s="1"/>
  <c r="M640" i="4"/>
  <c r="K817" i="4"/>
  <c r="M817" i="4" s="1"/>
  <c r="M614" i="4"/>
  <c r="M603" i="4"/>
  <c r="L582" i="4"/>
  <c r="M1565" i="4"/>
  <c r="L1839" i="4"/>
  <c r="M1243" i="4"/>
  <c r="L928" i="4"/>
  <c r="G124" i="8"/>
  <c r="I124" i="8" s="1"/>
  <c r="L1736" i="4"/>
  <c r="M1729" i="4"/>
  <c r="M2067" i="4"/>
  <c r="L1525" i="4"/>
  <c r="G101" i="8"/>
  <c r="I101" i="8" s="1"/>
  <c r="M1720" i="4"/>
  <c r="M133" i="4"/>
  <c r="M2229" i="4"/>
  <c r="L1925" i="4"/>
  <c r="K1800" i="4"/>
  <c r="M1800" i="4" s="1"/>
  <c r="M1561" i="4"/>
  <c r="M1623" i="4"/>
  <c r="L1152" i="4"/>
  <c r="L520" i="4"/>
  <c r="L709" i="4"/>
  <c r="M1509" i="4"/>
  <c r="L1789" i="4"/>
  <c r="M1257" i="4"/>
  <c r="L146" i="4"/>
  <c r="G112" i="8"/>
  <c r="I112" i="8" s="1"/>
  <c r="M1671" i="4"/>
  <c r="L341" i="4"/>
  <c r="M1508" i="4"/>
  <c r="L211" i="4"/>
  <c r="L1141" i="4"/>
  <c r="L228" i="4"/>
  <c r="L1211" i="4"/>
  <c r="M2398" i="4"/>
  <c r="I501" i="4"/>
  <c r="M1907" i="4"/>
  <c r="L448" i="4"/>
  <c r="L2416" i="4"/>
  <c r="L1985" i="4"/>
  <c r="L2163" i="4"/>
  <c r="L2526" i="4"/>
  <c r="L2266" i="4"/>
  <c r="L1325" i="4"/>
  <c r="M1087" i="4"/>
  <c r="M2378" i="4"/>
  <c r="M1903" i="4"/>
  <c r="I10" i="4"/>
  <c r="K103" i="4"/>
  <c r="M103" i="4" s="1"/>
  <c r="K252" i="4"/>
  <c r="L252" i="4" s="1"/>
  <c r="I264" i="4"/>
  <c r="K2060" i="4"/>
  <c r="L2060" i="4" s="1"/>
  <c r="G107" i="8"/>
  <c r="I107" i="8" s="1"/>
  <c r="M177" i="4"/>
  <c r="K416" i="4"/>
  <c r="M416" i="4" s="1"/>
  <c r="L909" i="4"/>
  <c r="L1622" i="4"/>
  <c r="L1969" i="4"/>
  <c r="K480" i="4"/>
  <c r="L480" i="4" s="1"/>
  <c r="M314" i="4"/>
  <c r="L1550" i="4"/>
  <c r="L1080" i="4"/>
  <c r="M1351" i="4"/>
  <c r="K1747" i="4"/>
  <c r="L1747" i="4" s="1"/>
  <c r="K1598" i="4"/>
  <c r="L1598" i="4" s="1"/>
  <c r="L678" i="4"/>
  <c r="L58" i="4"/>
  <c r="M1699" i="4"/>
  <c r="L1628" i="4"/>
  <c r="M1461" i="4"/>
  <c r="M309" i="4"/>
  <c r="L1108" i="4"/>
  <c r="I2405" i="4"/>
  <c r="M1555" i="4"/>
  <c r="L1439" i="4"/>
  <c r="H83" i="8"/>
  <c r="L153" i="4"/>
  <c r="M1335" i="4"/>
  <c r="M1546" i="4"/>
  <c r="M1942" i="4"/>
  <c r="M1326" i="4"/>
  <c r="L891" i="4"/>
  <c r="M970" i="4"/>
  <c r="M1519" i="4"/>
  <c r="M1120" i="4"/>
  <c r="M824" i="4"/>
  <c r="M1807" i="4"/>
  <c r="L251" i="4"/>
  <c r="M156" i="4"/>
  <c r="M299" i="4"/>
  <c r="L230" i="4"/>
  <c r="L215" i="4"/>
  <c r="L2426" i="4"/>
  <c r="L779" i="4"/>
  <c r="L2177" i="4"/>
  <c r="M950" i="4"/>
  <c r="L806" i="4"/>
  <c r="L900" i="4"/>
  <c r="M1823" i="4"/>
  <c r="M2243" i="4"/>
  <c r="M868" i="4"/>
  <c r="L2539" i="4"/>
  <c r="L130" i="4"/>
  <c r="L338" i="4"/>
  <c r="L1774" i="4"/>
  <c r="M2241" i="4"/>
  <c r="M350" i="4"/>
  <c r="M1383" i="4"/>
  <c r="L1259" i="4"/>
  <c r="L1330" i="4"/>
  <c r="H2144" i="4"/>
  <c r="G691" i="4"/>
  <c r="M1184" i="4"/>
  <c r="M2092" i="4"/>
  <c r="L539" i="4"/>
  <c r="L2062" i="4"/>
  <c r="M2600" i="4"/>
  <c r="M1273" i="4"/>
  <c r="L1822" i="4"/>
  <c r="L1616" i="4"/>
  <c r="L253" i="4"/>
  <c r="M357" i="4"/>
  <c r="K1390" i="4"/>
  <c r="L527" i="4"/>
  <c r="M1704" i="4"/>
  <c r="M929" i="4"/>
  <c r="M375" i="4"/>
  <c r="L1595" i="4"/>
  <c r="M346" i="4"/>
  <c r="L2049" i="4"/>
  <c r="K1982" i="4"/>
  <c r="L1982" i="4" s="1"/>
  <c r="L1166" i="4"/>
  <c r="M110" i="4"/>
  <c r="M404" i="4"/>
  <c r="M1915" i="4"/>
  <c r="K1149" i="4"/>
  <c r="I2235" i="4"/>
  <c r="M2111" i="4"/>
  <c r="M1831" i="4"/>
  <c r="G123" i="8"/>
  <c r="I123" i="8" s="1"/>
  <c r="M533" i="4"/>
  <c r="K475" i="4"/>
  <c r="M475" i="4" s="1"/>
  <c r="M2554" i="4"/>
  <c r="M1420" i="4"/>
  <c r="M1719" i="4"/>
  <c r="L2399" i="4"/>
  <c r="M1583" i="4"/>
  <c r="L1303" i="4"/>
  <c r="L1570" i="4"/>
  <c r="L1977" i="4"/>
  <c r="L1514" i="4"/>
  <c r="M726" i="4"/>
  <c r="M773" i="4"/>
  <c r="M243" i="4"/>
  <c r="L1713" i="4"/>
  <c r="L2475" i="4"/>
  <c r="M942" i="4"/>
  <c r="L944" i="4"/>
  <c r="L2462" i="4"/>
  <c r="M2132" i="4"/>
  <c r="M2615" i="4"/>
  <c r="K465" i="4"/>
  <c r="M465" i="4" s="1"/>
  <c r="L2201" i="4"/>
  <c r="L556" i="4"/>
  <c r="K1408" i="4"/>
  <c r="M1408" i="4" s="1"/>
  <c r="L947" i="4"/>
  <c r="L893" i="4"/>
  <c r="L214" i="4"/>
  <c r="L1908" i="4"/>
  <c r="K492" i="4"/>
  <c r="L492" i="4" s="1"/>
  <c r="M35" i="4"/>
  <c r="M934" i="4"/>
  <c r="M545" i="4"/>
  <c r="M1348" i="4"/>
  <c r="L106" i="4"/>
  <c r="L369" i="4"/>
  <c r="L1092" i="4"/>
  <c r="M447" i="4"/>
  <c r="M1474" i="4"/>
  <c r="L992" i="4"/>
  <c r="M1523" i="4"/>
  <c r="L1665" i="4"/>
  <c r="L413" i="4"/>
  <c r="M903" i="4"/>
  <c r="L1769" i="4"/>
  <c r="L783" i="4"/>
  <c r="M374" i="4"/>
  <c r="L1317" i="4"/>
  <c r="M2589" i="4"/>
  <c r="L2494" i="4"/>
  <c r="M1835" i="4"/>
  <c r="M562" i="4"/>
  <c r="L430" i="4"/>
  <c r="L2190" i="4"/>
  <c r="L2410" i="4"/>
  <c r="L272" i="4"/>
  <c r="M2180" i="4"/>
  <c r="M1381" i="4"/>
  <c r="L2408" i="4"/>
  <c r="L1944" i="4"/>
  <c r="M2428" i="4"/>
  <c r="K100" i="4"/>
  <c r="M100" i="4" s="1"/>
  <c r="K240" i="4"/>
  <c r="M240" i="4" s="1"/>
  <c r="I344" i="4"/>
  <c r="K335" i="4"/>
  <c r="L335" i="4" s="1"/>
  <c r="I415" i="4"/>
  <c r="I706" i="4"/>
  <c r="H863" i="4"/>
  <c r="M1467" i="4"/>
  <c r="L1214" i="4"/>
  <c r="M167" i="4"/>
  <c r="M403" i="4"/>
  <c r="L287" i="4"/>
  <c r="M2201" i="4"/>
  <c r="M524" i="4"/>
  <c r="M1610" i="4"/>
  <c r="K1612" i="4"/>
  <c r="L1612" i="4" s="1"/>
  <c r="L161" i="4"/>
  <c r="M178" i="4"/>
  <c r="L1780" i="4"/>
  <c r="L927" i="4"/>
  <c r="L1675" i="4"/>
  <c r="G143" i="8"/>
  <c r="H143" i="8" s="1"/>
  <c r="L2617" i="4"/>
  <c r="L550" i="4"/>
  <c r="M2016" i="4"/>
  <c r="K2530" i="4"/>
  <c r="M2530" i="4" s="1"/>
  <c r="K1055" i="4"/>
  <c r="L958" i="4"/>
  <c r="M1763" i="4"/>
  <c r="M82" i="4"/>
  <c r="M883" i="4"/>
  <c r="L289" i="4"/>
  <c r="L1650" i="4"/>
  <c r="M387" i="4"/>
  <c r="L2040" i="4"/>
  <c r="M2514" i="4"/>
  <c r="M187" i="4"/>
  <c r="M2370" i="4"/>
  <c r="L445" i="4"/>
  <c r="M2252" i="4"/>
  <c r="M2164" i="4"/>
  <c r="L2202" i="4"/>
  <c r="M1527" i="4"/>
  <c r="L895" i="4"/>
  <c r="M1926" i="4"/>
  <c r="M2301" i="4"/>
  <c r="M2546" i="4"/>
  <c r="L418" i="4"/>
  <c r="M2366" i="4"/>
  <c r="L2109" i="4"/>
  <c r="I762" i="4"/>
  <c r="K1762" i="4"/>
  <c r="L1762" i="4" s="1"/>
  <c r="K1350" i="4"/>
  <c r="M1350" i="4" s="1"/>
  <c r="K1379" i="4"/>
  <c r="M1379" i="4" s="1"/>
  <c r="K1701" i="4"/>
  <c r="L1701" i="4" s="1"/>
  <c r="K1751" i="4"/>
  <c r="L1751" i="4" s="1"/>
  <c r="K1804" i="4"/>
  <c r="L1804" i="4" s="1"/>
  <c r="K1563" i="4"/>
  <c r="M1563" i="4" s="1"/>
  <c r="K1976" i="4"/>
  <c r="L1976" i="4" s="1"/>
  <c r="H2100" i="4"/>
  <c r="K2205" i="4"/>
  <c r="L2205" i="4" s="1"/>
  <c r="K2239" i="4"/>
  <c r="L2239" i="4" s="1"/>
  <c r="K2406" i="4"/>
  <c r="L2406" i="4" s="1"/>
  <c r="I2296" i="4"/>
  <c r="K2000" i="4"/>
  <c r="L2000" i="4" s="1"/>
  <c r="M32" i="4"/>
  <c r="M44" i="4"/>
  <c r="M45" i="4"/>
  <c r="L46" i="4"/>
  <c r="L27" i="4"/>
  <c r="L52" i="4"/>
  <c r="L14" i="4"/>
  <c r="K867" i="4"/>
  <c r="K873" i="4"/>
  <c r="M873" i="4" s="1"/>
  <c r="K2165" i="4"/>
  <c r="L19" i="4"/>
  <c r="M20" i="4"/>
  <c r="L22" i="4"/>
  <c r="L26" i="4"/>
  <c r="L30" i="4"/>
  <c r="M37" i="4"/>
  <c r="L41" i="4"/>
  <c r="L42" i="4"/>
  <c r="L21" i="4"/>
  <c r="M51" i="4"/>
  <c r="L16" i="4"/>
  <c r="L2590" i="4"/>
  <c r="I41" i="8"/>
  <c r="K1765" i="4"/>
  <c r="M1765" i="4" s="1"/>
  <c r="C15" i="8"/>
  <c r="L1472" i="4"/>
  <c r="L294" i="4"/>
  <c r="L23" i="4"/>
  <c r="L29" i="4"/>
  <c r="L39" i="4"/>
  <c r="M63" i="4"/>
  <c r="L49" i="4"/>
  <c r="M33" i="4"/>
  <c r="H813" i="4"/>
  <c r="K1718" i="4"/>
  <c r="M1718" i="4" s="1"/>
  <c r="G415" i="4"/>
  <c r="K2011" i="4"/>
  <c r="M2011" i="4" s="1"/>
  <c r="L536" i="4"/>
  <c r="K419" i="4"/>
  <c r="M1521" i="4"/>
  <c r="K1361" i="4"/>
  <c r="L1361" i="4" s="1"/>
  <c r="L1411" i="4"/>
  <c r="M1321" i="4"/>
  <c r="M1464" i="4"/>
  <c r="L1266" i="4"/>
  <c r="L1275" i="4"/>
  <c r="L152" i="4"/>
  <c r="M312" i="4"/>
  <c r="K279" i="4"/>
  <c r="L279" i="4" s="1"/>
  <c r="L2449" i="4"/>
  <c r="M1090" i="4"/>
  <c r="M2550" i="4"/>
  <c r="M61" i="4"/>
  <c r="M2308" i="4"/>
  <c r="L2616" i="4"/>
  <c r="K422" i="4"/>
  <c r="M422" i="4" s="1"/>
  <c r="K1419" i="4"/>
  <c r="M1419" i="4" s="1"/>
  <c r="K1554" i="4"/>
  <c r="M1554" i="4" s="1"/>
  <c r="I2100" i="4"/>
  <c r="K2101" i="4"/>
  <c r="M2101" i="4" s="1"/>
  <c r="H2578" i="4"/>
  <c r="K84" i="4"/>
  <c r="M84" i="4" s="1"/>
  <c r="G401" i="4"/>
  <c r="G1357" i="4"/>
  <c r="K1107" i="4"/>
  <c r="L1107" i="4" s="1"/>
  <c r="K402" i="4"/>
  <c r="L402" i="4" s="1"/>
  <c r="K2087" i="4"/>
  <c r="M2087" i="4" s="1"/>
  <c r="K2339" i="4"/>
  <c r="M2339" i="4" s="1"/>
  <c r="K2565" i="4"/>
  <c r="L2565" i="4" s="1"/>
  <c r="K657" i="4"/>
  <c r="L657" i="4" s="1"/>
  <c r="K2588" i="4"/>
  <c r="M2588" i="4" s="1"/>
  <c r="M968" i="4"/>
  <c r="L552" i="4"/>
  <c r="M764" i="4"/>
  <c r="L1288" i="4"/>
  <c r="M719" i="4"/>
  <c r="L1440" i="4"/>
  <c r="L529" i="4"/>
  <c r="M1405" i="4"/>
  <c r="L2289" i="4"/>
  <c r="L1771" i="4"/>
  <c r="K25" i="4"/>
  <c r="K2159" i="4"/>
  <c r="L2159" i="4" s="1"/>
  <c r="G1176" i="4"/>
  <c r="G1297" i="4"/>
  <c r="K1168" i="4"/>
  <c r="L1168" i="4" s="1"/>
  <c r="G1487" i="4"/>
  <c r="K1316" i="4"/>
  <c r="M1316" i="4" s="1"/>
  <c r="K1225" i="4"/>
  <c r="L1225" i="4" s="1"/>
  <c r="L968" i="4"/>
  <c r="M2590" i="4"/>
  <c r="K15" i="4"/>
  <c r="L15" i="4" s="1"/>
  <c r="K497" i="4"/>
  <c r="L497" i="4" s="1"/>
  <c r="M1201" i="4"/>
  <c r="L1212" i="4"/>
  <c r="M1363" i="4"/>
  <c r="L525" i="4"/>
  <c r="L724" i="4"/>
  <c r="M2001" i="4"/>
  <c r="M1677" i="4"/>
  <c r="M770" i="4"/>
  <c r="M1001" i="4"/>
  <c r="L1964" i="4"/>
  <c r="L2522" i="4"/>
  <c r="L2176" i="4"/>
  <c r="M2358" i="4"/>
  <c r="K28" i="4"/>
  <c r="M28" i="4" s="1"/>
  <c r="K269" i="4"/>
  <c r="M269" i="4" s="1"/>
  <c r="K354" i="4"/>
  <c r="L354" i="4" s="1"/>
  <c r="K443" i="4"/>
  <c r="M443" i="4" s="1"/>
  <c r="K481" i="4"/>
  <c r="L481" i="4" s="1"/>
  <c r="K469" i="4"/>
  <c r="L469" i="4" s="1"/>
  <c r="K953" i="4"/>
  <c r="L953" i="4" s="1"/>
  <c r="K1938" i="4"/>
  <c r="M1938" i="4" s="1"/>
  <c r="K1963" i="4"/>
  <c r="M1963" i="4" s="1"/>
  <c r="K2396" i="4"/>
  <c r="L2396" i="4" s="1"/>
  <c r="K2463" i="4"/>
  <c r="M2463" i="4" s="1"/>
  <c r="K2524" i="4"/>
  <c r="L2524" i="4" s="1"/>
  <c r="K2582" i="4"/>
  <c r="L2582" i="4" s="1"/>
  <c r="K902" i="4"/>
  <c r="M902" i="4" s="1"/>
  <c r="K1615" i="4"/>
  <c r="M1615" i="4" s="1"/>
  <c r="M2042" i="4"/>
  <c r="K307" i="4"/>
  <c r="L307" i="4" s="1"/>
  <c r="K2128" i="4"/>
  <c r="L2128" i="4" s="1"/>
  <c r="G1345" i="4"/>
  <c r="K1541" i="4"/>
  <c r="M1541" i="4" s="1"/>
  <c r="K11" i="4"/>
  <c r="M11" i="4" s="1"/>
  <c r="K80" i="4"/>
  <c r="M80" i="4" s="1"/>
  <c r="K749" i="4"/>
  <c r="L749" i="4" s="1"/>
  <c r="G2391" i="4"/>
  <c r="K638" i="4"/>
  <c r="M638" i="4" s="1"/>
  <c r="H574" i="4"/>
  <c r="I111" i="8"/>
  <c r="M2376" i="4"/>
  <c r="M2341" i="4"/>
  <c r="G1746" i="4"/>
  <c r="G1656" i="4"/>
  <c r="G1036" i="4"/>
  <c r="G1553" i="4"/>
  <c r="G1540" i="4"/>
  <c r="G1403" i="4"/>
  <c r="I1017" i="4"/>
  <c r="G1013" i="4"/>
  <c r="G1194" i="4"/>
  <c r="H111" i="8"/>
  <c r="G463" i="4"/>
  <c r="G516" i="4"/>
  <c r="G458" i="4"/>
  <c r="H158" i="4"/>
  <c r="J52" i="6"/>
  <c r="J38" i="6"/>
  <c r="C7" i="6"/>
  <c r="I7" i="6" s="1"/>
  <c r="J12" i="6"/>
  <c r="K1629" i="4"/>
  <c r="L1629" i="4" s="1"/>
  <c r="L2234" i="4"/>
  <c r="M2265" i="4"/>
  <c r="G134" i="8"/>
  <c r="G133" i="8" s="1"/>
  <c r="H133" i="8" s="1"/>
  <c r="L2263" i="4"/>
  <c r="M2253" i="4"/>
  <c r="M2614" i="4"/>
  <c r="M2605" i="4"/>
  <c r="M2599" i="4"/>
  <c r="M2591" i="4"/>
  <c r="M2542" i="4"/>
  <c r="L2538" i="4"/>
  <c r="M2535" i="4"/>
  <c r="L2512" i="4"/>
  <c r="M2492" i="4"/>
  <c r="L2480" i="4"/>
  <c r="L2470" i="4"/>
  <c r="L2453" i="4"/>
  <c r="L2497" i="4"/>
  <c r="L2427" i="4"/>
  <c r="M2424" i="4"/>
  <c r="M2400" i="4"/>
  <c r="H2352" i="4"/>
  <c r="K2362" i="4"/>
  <c r="M2362" i="4" s="1"/>
  <c r="L2363" i="4"/>
  <c r="M2344" i="4"/>
  <c r="H2338" i="4"/>
  <c r="L2340" i="4"/>
  <c r="L2324" i="4"/>
  <c r="M2320" i="4"/>
  <c r="L2314" i="4"/>
  <c r="L2294" i="4"/>
  <c r="L2328" i="4"/>
  <c r="M2268" i="4"/>
  <c r="L2248" i="4"/>
  <c r="M2199" i="4"/>
  <c r="G92" i="8"/>
  <c r="M2197" i="4"/>
  <c r="L2189" i="4"/>
  <c r="M2179" i="4"/>
  <c r="L2172" i="4"/>
  <c r="L2170" i="4"/>
  <c r="M2167" i="4"/>
  <c r="L2160" i="4"/>
  <c r="H2158" i="4"/>
  <c r="L2152" i="4"/>
  <c r="M2151" i="4"/>
  <c r="K2119" i="4"/>
  <c r="L2119" i="4" s="1"/>
  <c r="M2117" i="4"/>
  <c r="L2116" i="4"/>
  <c r="L2114" i="4"/>
  <c r="H2086" i="4"/>
  <c r="L2075" i="4"/>
  <c r="L2066" i="4"/>
  <c r="L2065" i="4"/>
  <c r="M2063" i="4"/>
  <c r="L2058" i="4"/>
  <c r="M2052" i="4"/>
  <c r="M2046" i="4"/>
  <c r="M2030" i="4"/>
  <c r="M2008" i="4"/>
  <c r="G129" i="8"/>
  <c r="H129" i="8" s="1"/>
  <c r="H119" i="8"/>
  <c r="M2004" i="4"/>
  <c r="M1999" i="4"/>
  <c r="M1991" i="4"/>
  <c r="L1971" i="4"/>
  <c r="M2017" i="4"/>
  <c r="L1930" i="4"/>
  <c r="L1909" i="4"/>
  <c r="M1837" i="4"/>
  <c r="L1826" i="4"/>
  <c r="M1766" i="4"/>
  <c r="L1760" i="4"/>
  <c r="H1746" i="4"/>
  <c r="M1752" i="4"/>
  <c r="L1730" i="4"/>
  <c r="M1725" i="4"/>
  <c r="L1722" i="4"/>
  <c r="M1702" i="4"/>
  <c r="L1700" i="4"/>
  <c r="L1673" i="4"/>
  <c r="M1668" i="4"/>
  <c r="L1662" i="4"/>
  <c r="M1654" i="4"/>
  <c r="H1643" i="4"/>
  <c r="L1646" i="4"/>
  <c r="M1625" i="4"/>
  <c r="M1608" i="4"/>
  <c r="L1600" i="4"/>
  <c r="M1599" i="4"/>
  <c r="M1579" i="4"/>
  <c r="L1573" i="4"/>
  <c r="M1567" i="4"/>
  <c r="M1556" i="4"/>
  <c r="M1547" i="4"/>
  <c r="L1528" i="4"/>
  <c r="L1529" i="4"/>
  <c r="L1516" i="4"/>
  <c r="L1506" i="4"/>
  <c r="L1505" i="4"/>
  <c r="M1491" i="4"/>
  <c r="K1471" i="4"/>
  <c r="M1471" i="4" s="1"/>
  <c r="M1473" i="4"/>
  <c r="M1470" i="4"/>
  <c r="L1466" i="4"/>
  <c r="M1465" i="4"/>
  <c r="L1460" i="4"/>
  <c r="M1456" i="4"/>
  <c r="L1450" i="4"/>
  <c r="H1433" i="4"/>
  <c r="H1403" i="4"/>
  <c r="M1407" i="4"/>
  <c r="M1406" i="4"/>
  <c r="L1376" i="4"/>
  <c r="L1394" i="4"/>
  <c r="L1352" i="4"/>
  <c r="L1334" i="4"/>
  <c r="L1323" i="4"/>
  <c r="H1315" i="4"/>
  <c r="H1285" i="4"/>
  <c r="L1287" i="4"/>
  <c r="M1305" i="4"/>
  <c r="L1261" i="4"/>
  <c r="K1241" i="4"/>
  <c r="M1241" i="4" s="1"/>
  <c r="M1230" i="4"/>
  <c r="L1228" i="4"/>
  <c r="M1227" i="4"/>
  <c r="M1204" i="4"/>
  <c r="L1202" i="4"/>
  <c r="L1198" i="4"/>
  <c r="L1171" i="4"/>
  <c r="M1165" i="4"/>
  <c r="L1143" i="4"/>
  <c r="H1133" i="4"/>
  <c r="M1139" i="4"/>
  <c r="L1153" i="4"/>
  <c r="M1113" i="4"/>
  <c r="M1112" i="4"/>
  <c r="M1123" i="4"/>
  <c r="M1106" i="4"/>
  <c r="M1082" i="4"/>
  <c r="H73" i="8"/>
  <c r="I73" i="8"/>
  <c r="H87" i="8"/>
  <c r="I82" i="8"/>
  <c r="L956" i="4"/>
  <c r="L938" i="4"/>
  <c r="M935" i="4"/>
  <c r="M924" i="4"/>
  <c r="M892" i="4"/>
  <c r="L885" i="4"/>
  <c r="L878" i="4"/>
  <c r="M877" i="4"/>
  <c r="M872" i="4"/>
  <c r="M855" i="4"/>
  <c r="K500" i="4"/>
  <c r="L500" i="4" s="1"/>
  <c r="K491" i="4"/>
  <c r="M491" i="4" s="1"/>
  <c r="L828" i="4"/>
  <c r="L815" i="4"/>
  <c r="L839" i="4"/>
  <c r="L784" i="4"/>
  <c r="L778" i="4"/>
  <c r="K490" i="4"/>
  <c r="M490" i="4" s="1"/>
  <c r="M717" i="4"/>
  <c r="L711" i="4"/>
  <c r="L699" i="4"/>
  <c r="M734" i="4"/>
  <c r="M658" i="4"/>
  <c r="K505" i="4"/>
  <c r="K498" i="4"/>
  <c r="M498" i="4" s="1"/>
  <c r="L557" i="4"/>
  <c r="M551" i="4"/>
  <c r="M546" i="4"/>
  <c r="M540" i="4"/>
  <c r="L528" i="4"/>
  <c r="L521" i="4"/>
  <c r="L519" i="4"/>
  <c r="L434" i="4"/>
  <c r="L424" i="4"/>
  <c r="M407" i="4"/>
  <c r="G157" i="8"/>
  <c r="H157" i="8" s="1"/>
  <c r="L378" i="4"/>
  <c r="M376" i="4"/>
  <c r="L376" i="4"/>
  <c r="M363" i="4"/>
  <c r="M361" i="4"/>
  <c r="M339" i="4"/>
  <c r="G151" i="8"/>
  <c r="H151" i="8" s="1"/>
  <c r="M305" i="4"/>
  <c r="H44" i="8"/>
  <c r="M280" i="4"/>
  <c r="M273" i="4"/>
  <c r="M237" i="4"/>
  <c r="L233" i="4"/>
  <c r="M192" i="4"/>
  <c r="G120" i="8"/>
  <c r="I120" i="8" s="1"/>
  <c r="L185" i="4"/>
  <c r="M182" i="4"/>
  <c r="G110" i="8"/>
  <c r="H110" i="8" s="1"/>
  <c r="L116" i="4"/>
  <c r="M85" i="4"/>
  <c r="M52" i="4"/>
  <c r="M50" i="4"/>
  <c r="I62" i="8"/>
  <c r="M46" i="4"/>
  <c r="L32" i="4"/>
  <c r="M26" i="4"/>
  <c r="H10" i="4"/>
  <c r="G79" i="4"/>
  <c r="L2592" i="4"/>
  <c r="I2578" i="4"/>
  <c r="G2578" i="4"/>
  <c r="M2534" i="4"/>
  <c r="M2519" i="4"/>
  <c r="H2506" i="4"/>
  <c r="M2476" i="4"/>
  <c r="M2481" i="4"/>
  <c r="L2451" i="4"/>
  <c r="M2454" i="4"/>
  <c r="H2391" i="4"/>
  <c r="L2316" i="4"/>
  <c r="M2295" i="4"/>
  <c r="M2257" i="4"/>
  <c r="M2258" i="4"/>
  <c r="L2173" i="4"/>
  <c r="M2157" i="4"/>
  <c r="G2144" i="4"/>
  <c r="L2123" i="4"/>
  <c r="M2120" i="4"/>
  <c r="M2093" i="4"/>
  <c r="L2056" i="4"/>
  <c r="M1988" i="4"/>
  <c r="I119" i="8"/>
  <c r="M1721" i="4"/>
  <c r="M1711" i="4"/>
  <c r="M1670" i="4"/>
  <c r="G1030" i="4"/>
  <c r="M1630" i="4"/>
  <c r="L1627" i="4"/>
  <c r="L1444" i="4"/>
  <c r="G1053" i="4"/>
  <c r="M1356" i="4"/>
  <c r="G1017" i="4"/>
  <c r="M1174" i="4"/>
  <c r="G1102" i="4"/>
  <c r="L952" i="4"/>
  <c r="M951" i="4"/>
  <c r="M876" i="4"/>
  <c r="G849" i="4"/>
  <c r="L775" i="4"/>
  <c r="M722" i="4"/>
  <c r="M662" i="4"/>
  <c r="L588" i="4"/>
  <c r="L530" i="4"/>
  <c r="L429" i="4"/>
  <c r="M428" i="4"/>
  <c r="L414" i="4"/>
  <c r="L373" i="4"/>
  <c r="G94" i="8"/>
  <c r="H94" i="8" s="1"/>
  <c r="L359" i="4"/>
  <c r="M355" i="4"/>
  <c r="L343" i="4"/>
  <c r="L316" i="4"/>
  <c r="M296" i="4"/>
  <c r="M294" i="4"/>
  <c r="M246" i="4"/>
  <c r="L248" i="4"/>
  <c r="L150" i="4"/>
  <c r="M124" i="4"/>
  <c r="M122" i="4"/>
  <c r="L118" i="4"/>
  <c r="M109" i="4"/>
  <c r="L99" i="4"/>
  <c r="L95" i="4"/>
  <c r="M91" i="4"/>
  <c r="L90" i="4"/>
  <c r="L89" i="4"/>
  <c r="M88" i="4"/>
  <c r="M81" i="4"/>
  <c r="L63" i="4"/>
  <c r="M42" i="4"/>
  <c r="L37" i="4"/>
  <c r="M30" i="4"/>
  <c r="M22" i="4"/>
  <c r="M21" i="4"/>
  <c r="L20" i="4"/>
  <c r="M19" i="4"/>
  <c r="J54" i="6"/>
  <c r="D43" i="6"/>
  <c r="J15" i="6"/>
  <c r="D14" i="6"/>
  <c r="L2188" i="4"/>
  <c r="L906" i="4"/>
  <c r="L1175" i="4"/>
  <c r="L1114" i="4"/>
  <c r="F141" i="8"/>
  <c r="L1083" i="4"/>
  <c r="I118" i="8"/>
  <c r="L2567" i="4"/>
  <c r="L2566" i="4"/>
  <c r="H2564" i="4"/>
  <c r="L2482" i="4"/>
  <c r="M2404" i="4"/>
  <c r="K2392" i="4"/>
  <c r="L2392" i="4" s="1"/>
  <c r="M2099" i="4"/>
  <c r="H1958" i="4"/>
  <c r="L1912" i="4"/>
  <c r="K1827" i="4"/>
  <c r="M1827" i="4" s="1"/>
  <c r="M1782" i="4"/>
  <c r="M1786" i="4"/>
  <c r="M1576" i="4"/>
  <c r="H1540" i="4"/>
  <c r="M1542" i="4"/>
  <c r="L1468" i="4"/>
  <c r="L1469" i="4"/>
  <c r="L1393" i="4"/>
  <c r="M1205" i="4"/>
  <c r="L1196" i="4"/>
  <c r="L1213" i="4"/>
  <c r="L1105" i="4"/>
  <c r="M1091" i="4"/>
  <c r="L731" i="4"/>
  <c r="L694" i="4"/>
  <c r="H632" i="4"/>
  <c r="K633" i="4"/>
  <c r="M633" i="4" s="1"/>
  <c r="L518" i="4"/>
  <c r="L332" i="4"/>
  <c r="L386" i="4"/>
  <c r="M119" i="4"/>
  <c r="L2596" i="4"/>
  <c r="H1811" i="4"/>
  <c r="K1943" i="4"/>
  <c r="L1943" i="4" s="1"/>
  <c r="K2032" i="4"/>
  <c r="M2032" i="4" s="1"/>
  <c r="K111" i="4"/>
  <c r="L111" i="4" s="1"/>
  <c r="K800" i="4"/>
  <c r="L800" i="4" s="1"/>
  <c r="K2325" i="4"/>
  <c r="M2325" i="4" s="1"/>
  <c r="M2006" i="4"/>
  <c r="I1553" i="4"/>
  <c r="I121" i="8"/>
  <c r="K2222" i="4"/>
  <c r="L2222" i="4" s="1"/>
  <c r="K1119" i="4"/>
  <c r="M1119" i="4" s="1"/>
  <c r="L2006" i="4"/>
  <c r="L2595" i="4"/>
  <c r="L2377" i="4"/>
  <c r="L2230" i="4"/>
  <c r="H2221" i="4"/>
  <c r="G85" i="8"/>
  <c r="H85" i="8" s="1"/>
  <c r="M2261" i="4"/>
  <c r="M2195" i="4"/>
  <c r="L2195" i="4"/>
  <c r="M2188" i="4"/>
  <c r="G78" i="8"/>
  <c r="H78" i="8" s="1"/>
  <c r="M2186" i="4"/>
  <c r="M2150" i="4"/>
  <c r="M1946" i="4"/>
  <c r="L1940" i="4"/>
  <c r="G77" i="8"/>
  <c r="M1810" i="4"/>
  <c r="M1788" i="4"/>
  <c r="M1685" i="4"/>
  <c r="L1682" i="4"/>
  <c r="M1582" i="4"/>
  <c r="L1435" i="4"/>
  <c r="L1477" i="4"/>
  <c r="M1353" i="4"/>
  <c r="M1365" i="4"/>
  <c r="L1242" i="4"/>
  <c r="H1115" i="4"/>
  <c r="L1109" i="4"/>
  <c r="M995" i="4"/>
  <c r="K993" i="4"/>
  <c r="L862" i="4"/>
  <c r="L905" i="4"/>
  <c r="H82" i="8"/>
  <c r="M446" i="4"/>
  <c r="M315" i="4"/>
  <c r="M221" i="4"/>
  <c r="L175" i="4"/>
  <c r="K1286" i="4"/>
  <c r="L1286" i="4" s="1"/>
  <c r="K1404" i="4"/>
  <c r="K1072" i="4"/>
  <c r="L1072" i="4" s="1"/>
  <c r="M311" i="4"/>
  <c r="I748" i="4"/>
  <c r="L1332" i="4"/>
  <c r="K31" i="4"/>
  <c r="M31" i="4" s="1"/>
  <c r="K1328" i="4"/>
  <c r="K1238" i="4"/>
  <c r="K1146" i="4"/>
  <c r="L1146" i="4" s="1"/>
  <c r="M715" i="4"/>
  <c r="L715" i="4"/>
  <c r="M703" i="4"/>
  <c r="L703" i="4"/>
  <c r="M751" i="4"/>
  <c r="L751" i="4"/>
  <c r="M2034" i="4"/>
  <c r="L2034" i="4"/>
  <c r="M985" i="4"/>
  <c r="L1905" i="4"/>
  <c r="M1905" i="4"/>
  <c r="M2464" i="4"/>
  <c r="L2464" i="4"/>
  <c r="L2313" i="4"/>
  <c r="M2313" i="4"/>
  <c r="L368" i="4"/>
  <c r="M368" i="4"/>
  <c r="L131" i="4"/>
  <c r="M131" i="4"/>
  <c r="M860" i="4"/>
  <c r="L860" i="4"/>
  <c r="L2259" i="4"/>
  <c r="M2259" i="4"/>
  <c r="L2013" i="4"/>
  <c r="M2013" i="4"/>
  <c r="G72" i="8"/>
  <c r="H72" i="8" s="1"/>
  <c r="M967" i="4"/>
  <c r="K59" i="4"/>
  <c r="K348" i="4"/>
  <c r="K1917" i="4"/>
  <c r="K165" i="4"/>
  <c r="K2312" i="4"/>
  <c r="M2312" i="4" s="1"/>
  <c r="L768" i="4"/>
  <c r="M768" i="4"/>
  <c r="M1170" i="4"/>
  <c r="L1170" i="4"/>
  <c r="M1543" i="4"/>
  <c r="L1543" i="4"/>
  <c r="M1726" i="4"/>
  <c r="L1726" i="4"/>
  <c r="L1754" i="4"/>
  <c r="M1754" i="4"/>
  <c r="L2608" i="4"/>
  <c r="M2608" i="4"/>
  <c r="L276" i="4"/>
  <c r="M276" i="4"/>
  <c r="M1919" i="4"/>
  <c r="L1919" i="4"/>
  <c r="M1921" i="4"/>
  <c r="L1921" i="4"/>
  <c r="L435" i="4"/>
  <c r="M435" i="4"/>
  <c r="M2072" i="4"/>
  <c r="L2072" i="4"/>
  <c r="L444" i="4"/>
  <c r="M444" i="4"/>
  <c r="L2130" i="4"/>
  <c r="M2130" i="4"/>
  <c r="K940" i="4"/>
  <c r="M940" i="4" s="1"/>
  <c r="K1446" i="4"/>
  <c r="K1712" i="4"/>
  <c r="I2352" i="4"/>
  <c r="L2349" i="4"/>
  <c r="M2068" i="4"/>
  <c r="M1073" i="4"/>
  <c r="L1073" i="4"/>
  <c r="M1150" i="4"/>
  <c r="L1150" i="4"/>
  <c r="L1453" i="4"/>
  <c r="M1453" i="4"/>
  <c r="L1802" i="4"/>
  <c r="M1802" i="4"/>
  <c r="M2593" i="4"/>
  <c r="L2593" i="4"/>
  <c r="M2284" i="4"/>
  <c r="L2284" i="4"/>
  <c r="M2288" i="4"/>
  <c r="L2288" i="4"/>
  <c r="L349" i="4"/>
  <c r="M349" i="4"/>
  <c r="M173" i="4"/>
  <c r="L173" i="4"/>
  <c r="L2425" i="4"/>
  <c r="M2425" i="4"/>
  <c r="L2232" i="4"/>
  <c r="M2232" i="4"/>
  <c r="M997" i="4"/>
  <c r="L997" i="4"/>
  <c r="L64" i="4"/>
  <c r="M64" i="4"/>
  <c r="L978" i="4"/>
  <c r="K1301" i="4"/>
  <c r="M1301" i="4" s="1"/>
  <c r="L441" i="4"/>
  <c r="M441" i="4"/>
  <c r="L1362" i="4"/>
  <c r="M1362" i="4"/>
  <c r="L1607" i="4"/>
  <c r="M1607" i="4"/>
  <c r="M292" i="4"/>
  <c r="L292" i="4"/>
  <c r="L388" i="4"/>
  <c r="M388" i="4"/>
  <c r="M755" i="4"/>
  <c r="L755" i="4"/>
  <c r="M337" i="4"/>
  <c r="L337" i="4"/>
  <c r="M86" i="4"/>
  <c r="L86" i="4"/>
  <c r="L1968" i="4"/>
  <c r="M1968" i="4"/>
  <c r="L340" i="4"/>
  <c r="M340" i="4"/>
  <c r="L1974" i="4"/>
  <c r="M1974" i="4"/>
  <c r="M2461" i="4"/>
  <c r="L2461" i="4"/>
  <c r="L166" i="4"/>
  <c r="M166" i="4"/>
  <c r="M874" i="4"/>
  <c r="L874" i="4"/>
  <c r="M2581" i="4"/>
  <c r="L2581" i="4"/>
  <c r="M225" i="4"/>
  <c r="L225" i="4"/>
  <c r="L1998" i="4"/>
  <c r="M1998" i="4"/>
  <c r="L2269" i="4"/>
  <c r="M2269" i="4"/>
  <c r="M196" i="4"/>
  <c r="L196" i="4"/>
  <c r="M1948" i="4"/>
  <c r="L1948" i="4"/>
  <c r="I93" i="4"/>
  <c r="K467" i="4"/>
  <c r="M467" i="4" s="1"/>
  <c r="H1297" i="4"/>
  <c r="K1331" i="4"/>
  <c r="L1331" i="4" s="1"/>
  <c r="L1409" i="4"/>
  <c r="K2267" i="4"/>
  <c r="K2048" i="4"/>
  <c r="M2048" i="4" s="1"/>
  <c r="G106" i="8"/>
  <c r="H106" i="8" s="1"/>
  <c r="M1442" i="4"/>
  <c r="M2202" i="4"/>
  <c r="L696" i="4"/>
  <c r="K1177" i="4"/>
  <c r="M760" i="4"/>
  <c r="M1167" i="4"/>
  <c r="M2113" i="4"/>
  <c r="L752" i="4"/>
  <c r="L1359" i="4"/>
  <c r="M1086" i="4"/>
  <c r="L1412" i="4"/>
  <c r="H1084" i="4"/>
  <c r="H1415" i="4"/>
  <c r="K1929" i="4"/>
  <c r="L1929" i="4" s="1"/>
  <c r="I1899" i="4"/>
  <c r="I1958" i="4"/>
  <c r="H79" i="4"/>
  <c r="H1386" i="4"/>
  <c r="G1267" i="4"/>
  <c r="G1415" i="4"/>
  <c r="G2086" i="4"/>
  <c r="G2442" i="4"/>
  <c r="H1163" i="4"/>
  <c r="G1285" i="4"/>
  <c r="G1433" i="4"/>
  <c r="G1643" i="4"/>
  <c r="G1315" i="4"/>
  <c r="H482" i="4"/>
  <c r="L897" i="4"/>
  <c r="G1255" i="4"/>
  <c r="M655" i="4"/>
  <c r="I158" i="4"/>
  <c r="L998" i="4"/>
  <c r="G278" i="4"/>
  <c r="G50" i="8"/>
  <c r="H50" i="8" s="1"/>
  <c r="G158" i="8"/>
  <c r="H158" i="8" s="1"/>
  <c r="M987" i="4"/>
  <c r="G2520" i="4"/>
  <c r="G81" i="8"/>
  <c r="H81" i="8" s="1"/>
  <c r="K1488" i="4"/>
  <c r="L1488" i="4" s="1"/>
  <c r="K2028" i="4"/>
  <c r="M2028" i="4" s="1"/>
  <c r="G10" i="4"/>
  <c r="L781" i="4"/>
  <c r="K488" i="4"/>
  <c r="M488" i="4" s="1"/>
  <c r="K716" i="4"/>
  <c r="L716" i="4" s="1"/>
  <c r="K1504" i="4"/>
  <c r="M1504" i="4" s="1"/>
  <c r="H1553" i="4"/>
  <c r="M1716" i="4"/>
  <c r="K2242" i="4"/>
  <c r="M2242" i="4" s="1"/>
  <c r="K2420" i="4"/>
  <c r="M2420" i="4" s="1"/>
  <c r="K2569" i="4"/>
  <c r="L2569" i="4" s="1"/>
  <c r="K2585" i="4"/>
  <c r="M2585" i="4" s="1"/>
  <c r="M385" i="4"/>
  <c r="K194" i="4"/>
  <c r="L194" i="4" s="1"/>
  <c r="K486" i="4"/>
  <c r="M486" i="4" s="1"/>
  <c r="K2260" i="4"/>
  <c r="M2260" i="4" s="1"/>
  <c r="K2447" i="4"/>
  <c r="L2447" i="4" s="1"/>
  <c r="G93" i="4"/>
  <c r="K1138" i="4"/>
  <c r="L1138" i="4" s="1"/>
  <c r="K1199" i="4"/>
  <c r="L1199" i="4" s="1"/>
  <c r="K1229" i="4"/>
  <c r="L1229" i="4" s="1"/>
  <c r="K692" i="4"/>
  <c r="L692" i="4" s="1"/>
  <c r="K804" i="4"/>
  <c r="M804" i="4" s="1"/>
  <c r="I130" i="8"/>
  <c r="H130" i="8"/>
  <c r="M162" i="4"/>
  <c r="L162" i="4"/>
  <c r="F67" i="8"/>
  <c r="K786" i="4"/>
  <c r="L786" i="4" s="1"/>
  <c r="I936" i="4"/>
  <c r="K1660" i="4"/>
  <c r="K1775" i="4"/>
  <c r="M1775" i="4" s="1"/>
  <c r="K1836" i="4"/>
  <c r="L1836" i="4" s="1"/>
  <c r="K1815" i="4"/>
  <c r="M1815" i="4" s="1"/>
  <c r="K1989" i="4"/>
  <c r="L1989" i="4" s="1"/>
  <c r="K2429" i="4"/>
  <c r="K881" i="4"/>
  <c r="L881" i="4" s="1"/>
  <c r="I132" i="8"/>
  <c r="G1811" i="4"/>
  <c r="K2367" i="4"/>
  <c r="M1472" i="4"/>
  <c r="I589" i="4"/>
  <c r="K599" i="4"/>
  <c r="K605" i="4"/>
  <c r="M605" i="4" s="1"/>
  <c r="L728" i="4"/>
  <c r="G155" i="8"/>
  <c r="H155" i="8" s="1"/>
  <c r="K943" i="4"/>
  <c r="L943" i="4" s="1"/>
  <c r="K34" i="4"/>
  <c r="L34" i="4" s="1"/>
  <c r="K297" i="4"/>
  <c r="L297" i="4" s="1"/>
  <c r="K345" i="4"/>
  <c r="M345" i="4" s="1"/>
  <c r="K937" i="4"/>
  <c r="L937" i="4" s="1"/>
  <c r="M1454" i="4"/>
  <c r="K1578" i="4"/>
  <c r="M1578" i="4" s="1"/>
  <c r="K2226" i="4"/>
  <c r="L2226" i="4" s="1"/>
  <c r="K2415" i="4"/>
  <c r="L2415" i="4" s="1"/>
  <c r="K2549" i="4"/>
  <c r="L2549" i="4" s="1"/>
  <c r="H1913" i="4"/>
  <c r="G2296" i="4"/>
  <c r="G2405" i="4"/>
  <c r="K377" i="4"/>
  <c r="M377" i="4" s="1"/>
  <c r="K854" i="4"/>
  <c r="M854" i="4" s="1"/>
  <c r="K1697" i="4"/>
  <c r="L1697" i="4" s="1"/>
  <c r="H476" i="4"/>
  <c r="L1728" i="4"/>
  <c r="G114" i="8"/>
  <c r="I114" i="8" s="1"/>
  <c r="K733" i="4"/>
  <c r="M733" i="4" s="1"/>
  <c r="G160" i="8"/>
  <c r="H160" i="8" s="1"/>
  <c r="G1445" i="4"/>
  <c r="G1972" i="4"/>
  <c r="G2041" i="4"/>
  <c r="H264" i="4"/>
  <c r="K826" i="4"/>
  <c r="L826" i="4" s="1"/>
  <c r="L645" i="4"/>
  <c r="K617" i="4"/>
  <c r="K285" i="4"/>
  <c r="L285" i="4" s="1"/>
  <c r="K713" i="4"/>
  <c r="M713" i="4" s="1"/>
  <c r="K1672" i="4"/>
  <c r="L1672" i="4" s="1"/>
  <c r="K2343" i="4"/>
  <c r="K926" i="4"/>
  <c r="M926" i="4" s="1"/>
  <c r="K2149" i="4"/>
  <c r="K2174" i="4"/>
  <c r="M2174" i="4" s="1"/>
  <c r="G98" i="8"/>
  <c r="I98" i="8" s="1"/>
  <c r="G706" i="4"/>
  <c r="K2474" i="4"/>
  <c r="L2474" i="4" s="1"/>
  <c r="K1103" i="4"/>
  <c r="L1103" i="4" s="1"/>
  <c r="K1134" i="4"/>
  <c r="L1134" i="4" s="1"/>
  <c r="K209" i="4"/>
  <c r="M209" i="4" s="1"/>
  <c r="K1900" i="4"/>
  <c r="L1900" i="4" s="1"/>
  <c r="K2507" i="4"/>
  <c r="M2507" i="4" s="1"/>
  <c r="G799" i="4"/>
  <c r="G813" i="4"/>
  <c r="L656" i="4"/>
  <c r="K596" i="4"/>
  <c r="L596" i="4" s="1"/>
  <c r="G479" i="4"/>
  <c r="L612" i="4"/>
  <c r="J83" i="6"/>
  <c r="D82" i="6"/>
  <c r="H82" i="6" s="1"/>
  <c r="J23" i="6"/>
  <c r="J19" i="6"/>
  <c r="D7" i="6"/>
  <c r="J27" i="6"/>
  <c r="M966" i="4"/>
  <c r="M923" i="4"/>
  <c r="L957" i="4"/>
  <c r="M933" i="4"/>
  <c r="M949" i="4"/>
  <c r="G71" i="8"/>
  <c r="I71" i="8" s="1"/>
  <c r="L930" i="4"/>
  <c r="L971" i="4"/>
  <c r="G69" i="8"/>
  <c r="I69" i="8" s="1"/>
  <c r="L964" i="4"/>
  <c r="L963" i="4" s="1"/>
  <c r="M961" i="4"/>
  <c r="L960" i="4"/>
  <c r="M959" i="4"/>
  <c r="L948" i="4"/>
  <c r="H936" i="4"/>
  <c r="H921" i="4"/>
  <c r="H589" i="4"/>
  <c r="K477" i="4"/>
  <c r="L477" i="4" s="1"/>
  <c r="K580" i="4"/>
  <c r="L2422" i="4"/>
  <c r="H2405" i="4"/>
  <c r="K2412" i="4"/>
  <c r="M2414" i="4"/>
  <c r="L2407" i="4"/>
  <c r="M318" i="4"/>
  <c r="L318" i="4"/>
  <c r="K310" i="4"/>
  <c r="L310" i="4" s="1"/>
  <c r="I87" i="8"/>
  <c r="M306" i="4"/>
  <c r="L303" i="4"/>
  <c r="M300" i="4"/>
  <c r="L298" i="4"/>
  <c r="L295" i="4"/>
  <c r="L293" i="4"/>
  <c r="K288" i="4"/>
  <c r="L288" i="4" s="1"/>
  <c r="H278" i="4"/>
  <c r="L291" i="4"/>
  <c r="K282" i="4"/>
  <c r="M282" i="4" s="1"/>
  <c r="M283" i="4"/>
  <c r="L275" i="4"/>
  <c r="K265" i="4"/>
  <c r="H88" i="8"/>
  <c r="I100" i="8"/>
  <c r="C141" i="8"/>
  <c r="L391" i="4"/>
  <c r="K372" i="4"/>
  <c r="M372" i="4" s="1"/>
  <c r="M370" i="4"/>
  <c r="H344" i="4"/>
  <c r="K351" i="4"/>
  <c r="M351" i="4" s="1"/>
  <c r="M347" i="4"/>
  <c r="L342" i="4"/>
  <c r="L333" i="4"/>
  <c r="M2618" i="4"/>
  <c r="L2618" i="4"/>
  <c r="K2597" i="4"/>
  <c r="L2604" i="4"/>
  <c r="M2602" i="4"/>
  <c r="L2587" i="4"/>
  <c r="L2583" i="4"/>
  <c r="L2574" i="4"/>
  <c r="L2544" i="4"/>
  <c r="M2533" i="4"/>
  <c r="L2531" i="4"/>
  <c r="H2520" i="4"/>
  <c r="L2523" i="4"/>
  <c r="L2518" i="4"/>
  <c r="L2516" i="4"/>
  <c r="K2511" i="4"/>
  <c r="L2477" i="4"/>
  <c r="L2452" i="4"/>
  <c r="H2442" i="4"/>
  <c r="M2446" i="4"/>
  <c r="K2443" i="4"/>
  <c r="L2394" i="4"/>
  <c r="M2393" i="4"/>
  <c r="L2379" i="4"/>
  <c r="M2354" i="4"/>
  <c r="L2350" i="4"/>
  <c r="L2326" i="4"/>
  <c r="L2317" i="4"/>
  <c r="K2303" i="4"/>
  <c r="M2305" i="4"/>
  <c r="M2292" i="4"/>
  <c r="K2287" i="4"/>
  <c r="L2285" i="4"/>
  <c r="M2254" i="4"/>
  <c r="K2251" i="4"/>
  <c r="L2249" i="4"/>
  <c r="L2247" i="4"/>
  <c r="H2235" i="4"/>
  <c r="M2231" i="4"/>
  <c r="L2224" i="4"/>
  <c r="L2206" i="4"/>
  <c r="G93" i="8"/>
  <c r="L2196" i="4"/>
  <c r="H90" i="8"/>
  <c r="L2193" i="4"/>
  <c r="M2193" i="4"/>
  <c r="H80" i="8"/>
  <c r="I80" i="8"/>
  <c r="I2158" i="4"/>
  <c r="L2183" i="4"/>
  <c r="L2175" i="4"/>
  <c r="M2154" i="4"/>
  <c r="L2147" i="4"/>
  <c r="L2146" i="4"/>
  <c r="L2124" i="4"/>
  <c r="L2121" i="4"/>
  <c r="L2118" i="4"/>
  <c r="L2115" i="4"/>
  <c r="K2110" i="4"/>
  <c r="L2103" i="4"/>
  <c r="L2096" i="4"/>
  <c r="L2089" i="4"/>
  <c r="M2088" i="4"/>
  <c r="L2134" i="4"/>
  <c r="L2061" i="4"/>
  <c r="M2057" i="4"/>
  <c r="M2055" i="4"/>
  <c r="L2053" i="4"/>
  <c r="K2051" i="4"/>
  <c r="H2041" i="4"/>
  <c r="M2039" i="4"/>
  <c r="L2036" i="4"/>
  <c r="M2033" i="4"/>
  <c r="L2029" i="4"/>
  <c r="H2027" i="4"/>
  <c r="M2077" i="4"/>
  <c r="L2012" i="4"/>
  <c r="C67" i="8"/>
  <c r="L2005" i="4"/>
  <c r="M1987" i="4"/>
  <c r="M1975" i="4"/>
  <c r="D67" i="8"/>
  <c r="L1936" i="4"/>
  <c r="L1924" i="4"/>
  <c r="K1914" i="4"/>
  <c r="M1910" i="4"/>
  <c r="H1899" i="4"/>
  <c r="L858" i="4"/>
  <c r="K890" i="4"/>
  <c r="M890" i="4" s="1"/>
  <c r="M894" i="4"/>
  <c r="H100" i="8"/>
  <c r="L894" i="4"/>
  <c r="M888" i="4"/>
  <c r="L886" i="4"/>
  <c r="M880" i="4"/>
  <c r="M866" i="4"/>
  <c r="L856" i="4"/>
  <c r="H849" i="4"/>
  <c r="K850" i="4"/>
  <c r="M850" i="4" s="1"/>
  <c r="L852" i="4"/>
  <c r="H118" i="8"/>
  <c r="L1574" i="4"/>
  <c r="K1569" i="4"/>
  <c r="L1571" i="4"/>
  <c r="L1566" i="4"/>
  <c r="M1562" i="4"/>
  <c r="L1559" i="4"/>
  <c r="L1558" i="4"/>
  <c r="M1833" i="4"/>
  <c r="L1832" i="4"/>
  <c r="M1819" i="4"/>
  <c r="M1808" i="4"/>
  <c r="L1805" i="4"/>
  <c r="H1799" i="4"/>
  <c r="K213" i="4"/>
  <c r="M213" i="4" s="1"/>
  <c r="K362" i="4"/>
  <c r="K723" i="4"/>
  <c r="M723" i="4" s="1"/>
  <c r="K763" i="4"/>
  <c r="M763" i="4" s="1"/>
  <c r="K94" i="4"/>
  <c r="L94" i="4" s="1"/>
  <c r="K43" i="4"/>
  <c r="M43" i="4" s="1"/>
  <c r="K97" i="4"/>
  <c r="L97" i="4" s="1"/>
  <c r="K232" i="4"/>
  <c r="M232" i="4" s="1"/>
  <c r="K538" i="4"/>
  <c r="L538" i="4" s="1"/>
  <c r="K466" i="4"/>
  <c r="M466" i="4" s="1"/>
  <c r="K697" i="4"/>
  <c r="M697" i="4" s="1"/>
  <c r="I531" i="4"/>
  <c r="K541" i="4"/>
  <c r="L541" i="4" s="1"/>
  <c r="K522" i="4"/>
  <c r="M522" i="4" s="1"/>
  <c r="K470" i="4"/>
  <c r="L470" i="4" s="1"/>
  <c r="K707" i="4"/>
  <c r="L707" i="4" s="1"/>
  <c r="K1609" i="4"/>
  <c r="L1609" i="4" s="1"/>
  <c r="G531" i="4"/>
  <c r="G1708" i="4"/>
  <c r="K1594" i="4"/>
  <c r="M1594" i="4" s="1"/>
  <c r="M668" i="4"/>
  <c r="K654" i="4"/>
  <c r="M654" i="4" s="1"/>
  <c r="M649" i="4"/>
  <c r="K648" i="4"/>
  <c r="L648" i="4" s="1"/>
  <c r="L610" i="4"/>
  <c r="L1441" i="4"/>
  <c r="K1455" i="4"/>
  <c r="L1455" i="4" s="1"/>
  <c r="I1708" i="4"/>
  <c r="K1709" i="4"/>
  <c r="L1709" i="4" s="1"/>
  <c r="I2506" i="4"/>
  <c r="K1271" i="4"/>
  <c r="M1271" i="4" s="1"/>
  <c r="K753" i="4"/>
  <c r="M753" i="4" s="1"/>
  <c r="H1194" i="4"/>
  <c r="K499" i="4"/>
  <c r="M499" i="4" s="1"/>
  <c r="M831" i="4"/>
  <c r="K1462" i="4"/>
  <c r="M1462" i="4" s="1"/>
  <c r="K2091" i="4"/>
  <c r="K128" i="4"/>
  <c r="L128" i="4" s="1"/>
  <c r="K710" i="4"/>
  <c r="M710" i="4" s="1"/>
  <c r="K1260" i="4"/>
  <c r="M1260" i="4" s="1"/>
  <c r="K1492" i="4"/>
  <c r="M1492" i="4" s="1"/>
  <c r="K1346" i="4"/>
  <c r="L1346" i="4" s="1"/>
  <c r="H647" i="4"/>
  <c r="M660" i="4"/>
  <c r="M653" i="4"/>
  <c r="K776" i="4"/>
  <c r="L776" i="4" s="1"/>
  <c r="K1210" i="4"/>
  <c r="L1210" i="4" s="1"/>
  <c r="K1666" i="4"/>
  <c r="M1666" i="4" s="1"/>
  <c r="K1715" i="4"/>
  <c r="L1715" i="4" s="1"/>
  <c r="K1768" i="4"/>
  <c r="L1768" i="4" s="1"/>
  <c r="K431" i="4"/>
  <c r="L431" i="4" s="1"/>
  <c r="K406" i="4"/>
  <c r="M406" i="4" s="1"/>
  <c r="K121" i="4"/>
  <c r="L121" i="4" s="1"/>
  <c r="M1776" i="4"/>
  <c r="L1776" i="4"/>
  <c r="M1773" i="4"/>
  <c r="M1761" i="4"/>
  <c r="K1759" i="4"/>
  <c r="L1748" i="4"/>
  <c r="K1733" i="4"/>
  <c r="L1733" i="4" s="1"/>
  <c r="M1735" i="4"/>
  <c r="M1732" i="4"/>
  <c r="K1724" i="4"/>
  <c r="G1044" i="4"/>
  <c r="H1708" i="4"/>
  <c r="L1705" i="4"/>
  <c r="H1696" i="4"/>
  <c r="L1698" i="4"/>
  <c r="L1679" i="4"/>
  <c r="H1656" i="4"/>
  <c r="L1659" i="4"/>
  <c r="K1657" i="4"/>
  <c r="L1649" i="4"/>
  <c r="M1619" i="4"/>
  <c r="L1617" i="4"/>
  <c r="L1613" i="4"/>
  <c r="M1613" i="4"/>
  <c r="H1605" i="4"/>
  <c r="M1603" i="4"/>
  <c r="L1602" i="4"/>
  <c r="M1601" i="4"/>
  <c r="L1597" i="4"/>
  <c r="H1593" i="4"/>
  <c r="K1526" i="4"/>
  <c r="L1526" i="4" s="1"/>
  <c r="M1524" i="4"/>
  <c r="K1517" i="4"/>
  <c r="L1517" i="4" s="1"/>
  <c r="L1520" i="4"/>
  <c r="L1515" i="4"/>
  <c r="L1511" i="4"/>
  <c r="L1502" i="4"/>
  <c r="L1495" i="4"/>
  <c r="H1487" i="4"/>
  <c r="M1489" i="4"/>
  <c r="H1445" i="4"/>
  <c r="L1451" i="4"/>
  <c r="M1443" i="4"/>
  <c r="K1438" i="4"/>
  <c r="L1438" i="4" s="1"/>
  <c r="M1414" i="4"/>
  <c r="M1423" i="4"/>
  <c r="M1384" i="4"/>
  <c r="L1382" i="4"/>
  <c r="L1380" i="4"/>
  <c r="H1374" i="4"/>
  <c r="H1345" i="4"/>
  <c r="L1347" i="4"/>
  <c r="H1327" i="4"/>
  <c r="L1295" i="4"/>
  <c r="L1291" i="4"/>
  <c r="H1267" i="4"/>
  <c r="H1255" i="4"/>
  <c r="M1258" i="4"/>
  <c r="M1235" i="4"/>
  <c r="L1226" i="4"/>
  <c r="H1206" i="4"/>
  <c r="L1172" i="4"/>
  <c r="M1183" i="4"/>
  <c r="L1183" i="4"/>
  <c r="M1144" i="4"/>
  <c r="L1136" i="4"/>
  <c r="H1102" i="4"/>
  <c r="H1017" i="4"/>
  <c r="M1081" i="4"/>
  <c r="L1081" i="4"/>
  <c r="L1079" i="4"/>
  <c r="L1078" i="4"/>
  <c r="K1076" i="4"/>
  <c r="M1077" i="4"/>
  <c r="L1077" i="4"/>
  <c r="L1075" i="4"/>
  <c r="L1074" i="4"/>
  <c r="H1013" i="4"/>
  <c r="M1074" i="4"/>
  <c r="M834" i="4"/>
  <c r="L834" i="4"/>
  <c r="M822" i="4"/>
  <c r="K485" i="4"/>
  <c r="M485" i="4" s="1"/>
  <c r="H799" i="4"/>
  <c r="L805" i="4"/>
  <c r="K464" i="4"/>
  <c r="L464" i="4" s="1"/>
  <c r="M802" i="4"/>
  <c r="H501" i="4"/>
  <c r="K836" i="4"/>
  <c r="H762" i="4"/>
  <c r="M774" i="4"/>
  <c r="K769" i="4"/>
  <c r="M769" i="4" s="1"/>
  <c r="M761" i="4"/>
  <c r="M758" i="4"/>
  <c r="K468" i="4"/>
  <c r="M468" i="4" s="1"/>
  <c r="H748" i="4"/>
  <c r="M727" i="4"/>
  <c r="L727" i="4"/>
  <c r="K487" i="4"/>
  <c r="L487" i="4" s="1"/>
  <c r="M721" i="4"/>
  <c r="H479" i="4"/>
  <c r="M712" i="4"/>
  <c r="H706" i="4"/>
  <c r="H473" i="4"/>
  <c r="M705" i="4"/>
  <c r="M704" i="4"/>
  <c r="L704" i="4"/>
  <c r="L701" i="4"/>
  <c r="H691" i="4"/>
  <c r="L700" i="4"/>
  <c r="K461" i="4"/>
  <c r="G14" i="8" s="1"/>
  <c r="L695" i="4"/>
  <c r="L693" i="4"/>
  <c r="K459" i="4"/>
  <c r="M459" i="4" s="1"/>
  <c r="M738" i="4"/>
  <c r="M671" i="4"/>
  <c r="K664" i="4"/>
  <c r="L646" i="4"/>
  <c r="K471" i="4"/>
  <c r="M471" i="4" s="1"/>
  <c r="L635" i="4"/>
  <c r="K460" i="4"/>
  <c r="M460" i="4" s="1"/>
  <c r="H458" i="4"/>
  <c r="K502" i="4"/>
  <c r="L677" i="4"/>
  <c r="K506" i="4"/>
  <c r="M506" i="4" s="1"/>
  <c r="L681" i="4"/>
  <c r="L564" i="4"/>
  <c r="K548" i="4"/>
  <c r="L548" i="4" s="1"/>
  <c r="K496" i="4"/>
  <c r="M553" i="4"/>
  <c r="L553" i="4"/>
  <c r="H489" i="4"/>
  <c r="M547" i="4"/>
  <c r="L547" i="4"/>
  <c r="K483" i="4"/>
  <c r="L540" i="4"/>
  <c r="H531" i="4"/>
  <c r="K474" i="4"/>
  <c r="K532" i="4"/>
  <c r="L526" i="4"/>
  <c r="M526" i="4"/>
  <c r="H463" i="4"/>
  <c r="H516" i="4"/>
  <c r="G762" i="4"/>
  <c r="E141" i="8"/>
  <c r="D141" i="8"/>
  <c r="H132" i="8"/>
  <c r="D126" i="8"/>
  <c r="D125" i="8" s="1"/>
  <c r="G489" i="4"/>
  <c r="I489" i="4"/>
  <c r="M555" i="4"/>
  <c r="C126" i="8"/>
  <c r="C125" i="8" s="1"/>
  <c r="H121" i="8"/>
  <c r="E126" i="8"/>
  <c r="E125" i="8" s="1"/>
  <c r="E67" i="8"/>
  <c r="F126" i="8"/>
  <c r="F125" i="8" s="1"/>
  <c r="L254" i="4"/>
  <c r="M242" i="4"/>
  <c r="L231" i="4"/>
  <c r="M231" i="4"/>
  <c r="H208" i="4"/>
  <c r="M438" i="4"/>
  <c r="H415" i="4"/>
  <c r="L432" i="4"/>
  <c r="L427" i="4"/>
  <c r="L408" i="4"/>
  <c r="M409" i="4"/>
  <c r="H401" i="4"/>
  <c r="L198" i="4"/>
  <c r="M172" i="4"/>
  <c r="L157" i="4"/>
  <c r="K149" i="4"/>
  <c r="M149" i="4" s="1"/>
  <c r="M147" i="4"/>
  <c r="L125" i="4"/>
  <c r="L115" i="4"/>
  <c r="M114" i="4"/>
  <c r="M108" i="4"/>
  <c r="L107" i="4"/>
  <c r="L105" i="4"/>
  <c r="M101" i="4"/>
  <c r="L96" i="4"/>
  <c r="M96" i="4"/>
  <c r="H93" i="4"/>
  <c r="G97" i="8"/>
  <c r="L57" i="4"/>
  <c r="L53" i="4"/>
  <c r="M41" i="4"/>
  <c r="M16" i="4"/>
  <c r="M13" i="4"/>
  <c r="L13" i="4"/>
  <c r="L67" i="4"/>
  <c r="H2441" i="4" l="1"/>
  <c r="G1642" i="4"/>
  <c r="G2441" i="4"/>
  <c r="G149" i="8"/>
  <c r="I149" i="8" s="1"/>
  <c r="H1539" i="4"/>
  <c r="H1538" i="4" s="1"/>
  <c r="K1540" i="4"/>
  <c r="G1539" i="4"/>
  <c r="I2441" i="4"/>
  <c r="I2440" i="4" s="1"/>
  <c r="G63" i="8"/>
  <c r="H63" i="8"/>
  <c r="I57" i="8"/>
  <c r="H57" i="8"/>
  <c r="L1973" i="4"/>
  <c r="K1972" i="4"/>
  <c r="L1972" i="4" s="1"/>
  <c r="G153" i="8"/>
  <c r="H153" i="8" s="1"/>
  <c r="I1642" i="4"/>
  <c r="I1641" i="4" s="1"/>
  <c r="K1758" i="4"/>
  <c r="L1758" i="4" s="1"/>
  <c r="L1644" i="4"/>
  <c r="K1643" i="4"/>
  <c r="L1643" i="4" s="1"/>
  <c r="H1642" i="4"/>
  <c r="H1641" i="4" s="1"/>
  <c r="K222" i="4"/>
  <c r="L222" i="4" s="1"/>
  <c r="J43" i="6"/>
  <c r="K1033" i="4"/>
  <c r="L1051" i="4"/>
  <c r="K1044" i="4"/>
  <c r="G51" i="8"/>
  <c r="G25" i="8"/>
  <c r="H25" i="8" s="1"/>
  <c r="M25" i="4"/>
  <c r="K24" i="4"/>
  <c r="M1052" i="4"/>
  <c r="L1052" i="4"/>
  <c r="K2456" i="4"/>
  <c r="M963" i="4"/>
  <c r="L2457" i="4"/>
  <c r="L2300" i="4"/>
  <c r="L223" i="4"/>
  <c r="I1695" i="4"/>
  <c r="I1694" i="4" s="1"/>
  <c r="G147" i="8"/>
  <c r="H147" i="8" s="1"/>
  <c r="H2563" i="4"/>
  <c r="H2562" i="4" s="1"/>
  <c r="I2563" i="4"/>
  <c r="I2562" i="4" s="1"/>
  <c r="G2563" i="4"/>
  <c r="G2562" i="4" s="1"/>
  <c r="I60" i="8"/>
  <c r="M1501" i="4"/>
  <c r="K1500" i="4"/>
  <c r="L1500" i="4" s="1"/>
  <c r="K1030" i="4"/>
  <c r="L1030" i="4" s="1"/>
  <c r="M1031" i="4"/>
  <c r="L1045" i="4"/>
  <c r="L1056" i="4"/>
  <c r="K1053" i="4"/>
  <c r="M1053" i="4" s="1"/>
  <c r="M1037" i="4"/>
  <c r="K1036" i="4"/>
  <c r="L1036" i="4" s="1"/>
  <c r="L1034" i="4"/>
  <c r="K1027" i="4"/>
  <c r="I105" i="8"/>
  <c r="H105" i="8"/>
  <c r="H104" i="8"/>
  <c r="I104" i="8"/>
  <c r="I573" i="4"/>
  <c r="I572" i="4" s="1"/>
  <c r="G53" i="8"/>
  <c r="I53" i="8" s="1"/>
  <c r="H91" i="8"/>
  <c r="I91" i="8"/>
  <c r="K574" i="4"/>
  <c r="L574" i="4" s="1"/>
  <c r="G54" i="8"/>
  <c r="I54" i="8" s="1"/>
  <c r="G64" i="8"/>
  <c r="I64" i="8" s="1"/>
  <c r="L1058" i="4"/>
  <c r="H2281" i="4"/>
  <c r="H2280" i="4" s="1"/>
  <c r="G61" i="8"/>
  <c r="I2390" i="4"/>
  <c r="I2389" i="4" s="1"/>
  <c r="H87" i="6"/>
  <c r="I87" i="6" s="1"/>
  <c r="I2281" i="4"/>
  <c r="I2280" i="4" s="1"/>
  <c r="G2281" i="4"/>
  <c r="G2280" i="4" s="1"/>
  <c r="G148" i="8"/>
  <c r="G38" i="8"/>
  <c r="H1132" i="4"/>
  <c r="H1131" i="4" s="1"/>
  <c r="M1024" i="4"/>
  <c r="I25" i="8" s="1"/>
  <c r="G1314" i="4"/>
  <c r="G1313" i="4" s="1"/>
  <c r="G21" i="8"/>
  <c r="I21" i="8" s="1"/>
  <c r="G12" i="8"/>
  <c r="H12" i="8" s="1"/>
  <c r="G29" i="8"/>
  <c r="G1373" i="4"/>
  <c r="G1372" i="4" s="1"/>
  <c r="G30" i="8"/>
  <c r="H30" i="8" s="1"/>
  <c r="G65" i="8"/>
  <c r="I65" i="8" s="1"/>
  <c r="G13" i="8"/>
  <c r="I13" i="8" s="1"/>
  <c r="G17" i="8"/>
  <c r="K1357" i="4"/>
  <c r="M1357" i="4" s="1"/>
  <c r="M1014" i="4"/>
  <c r="G20" i="8"/>
  <c r="H20" i="8" s="1"/>
  <c r="L1015" i="4"/>
  <c r="G66" i="8"/>
  <c r="H66" i="8" s="1"/>
  <c r="G55" i="8"/>
  <c r="I55" i="8" s="1"/>
  <c r="G35" i="8"/>
  <c r="G33" i="8"/>
  <c r="I33" i="8" s="1"/>
  <c r="G32" i="8"/>
  <c r="I32" i="8" s="1"/>
  <c r="G22" i="8"/>
  <c r="I22" i="8" s="1"/>
  <c r="G49" i="8"/>
  <c r="H49" i="8" s="1"/>
  <c r="G47" i="8"/>
  <c r="I47" i="8" s="1"/>
  <c r="G43" i="8"/>
  <c r="I43" i="8" s="1"/>
  <c r="G36" i="8"/>
  <c r="I36" i="8" s="1"/>
  <c r="G24" i="8"/>
  <c r="I24" i="8" s="1"/>
  <c r="G163" i="8"/>
  <c r="G1898" i="4"/>
  <c r="G1897" i="4" s="1"/>
  <c r="G18" i="8"/>
  <c r="I18" i="8" s="1"/>
  <c r="M493" i="4"/>
  <c r="I58" i="8"/>
  <c r="L494" i="4"/>
  <c r="H152" i="8"/>
  <c r="G15" i="8"/>
  <c r="I15" i="8" s="1"/>
  <c r="G19" i="8"/>
  <c r="H19" i="8" s="1"/>
  <c r="L535" i="4"/>
  <c r="M492" i="4"/>
  <c r="L176" i="4"/>
  <c r="L186" i="4"/>
  <c r="L1606" i="4"/>
  <c r="I1284" i="4"/>
  <c r="I1283" i="4" s="1"/>
  <c r="M820" i="4"/>
  <c r="M1180" i="4"/>
  <c r="L416" i="4"/>
  <c r="I1254" i="4"/>
  <c r="I1253" i="4" s="1"/>
  <c r="I798" i="4"/>
  <c r="I797" i="4" s="1"/>
  <c r="M2306" i="4"/>
  <c r="H96" i="8"/>
  <c r="H161" i="8"/>
  <c r="I1373" i="4"/>
  <c r="I1372" i="4" s="1"/>
  <c r="I68" i="8"/>
  <c r="K1194" i="4"/>
  <c r="L1194" i="4" s="1"/>
  <c r="I2143" i="4"/>
  <c r="I2142" i="4" s="1"/>
  <c r="L2297" i="4"/>
  <c r="G573" i="4"/>
  <c r="G572" i="4" s="1"/>
  <c r="H86" i="8"/>
  <c r="M2607" i="4"/>
  <c r="M2409" i="4"/>
  <c r="L465" i="4"/>
  <c r="M1701" i="4"/>
  <c r="I142" i="8"/>
  <c r="I747" i="4"/>
  <c r="I746" i="4" s="1"/>
  <c r="I207" i="4"/>
  <c r="I206" i="4" s="1"/>
  <c r="M2162" i="4"/>
  <c r="L425" i="4"/>
  <c r="H79" i="8"/>
  <c r="L1088" i="4"/>
  <c r="M2565" i="4"/>
  <c r="M62" i="4"/>
  <c r="G1745" i="4"/>
  <c r="G1744" i="4" s="1"/>
  <c r="I263" i="4"/>
  <c r="I262" i="4" s="1"/>
  <c r="I260" i="4" s="1"/>
  <c r="L422" i="4"/>
  <c r="M2205" i="4"/>
  <c r="M194" i="4"/>
  <c r="K516" i="4"/>
  <c r="L516" i="4" s="1"/>
  <c r="M1320" i="4"/>
  <c r="L1387" i="4"/>
  <c r="M1268" i="4"/>
  <c r="L1116" i="4"/>
  <c r="M2527" i="4"/>
  <c r="K473" i="4"/>
  <c r="L473" i="4" s="1"/>
  <c r="I2337" i="4"/>
  <c r="I2336" i="4" s="1"/>
  <c r="H123" i="8"/>
  <c r="I1132" i="4"/>
  <c r="I1131" i="4" s="1"/>
  <c r="G2220" i="4"/>
  <c r="G2219" i="4" s="1"/>
  <c r="G1162" i="4"/>
  <c r="G1161" i="4" s="1"/>
  <c r="M504" i="4"/>
  <c r="M1663" i="4"/>
  <c r="M1681" i="4"/>
  <c r="L1765" i="4"/>
  <c r="M2406" i="4"/>
  <c r="F34" i="8"/>
  <c r="I2220" i="4"/>
  <c r="I2219" i="4" s="1"/>
  <c r="H107" i="8"/>
  <c r="L84" i="4"/>
  <c r="L2101" i="4"/>
  <c r="L1821" i="4"/>
  <c r="M1976" i="4"/>
  <c r="H1223" i="4"/>
  <c r="H1222" i="4" s="1"/>
  <c r="L475" i="4"/>
  <c r="M2236" i="4"/>
  <c r="L2353" i="4"/>
  <c r="M1298" i="4"/>
  <c r="I59" i="8"/>
  <c r="H848" i="4"/>
  <c r="H847" i="4" s="1"/>
  <c r="L1620" i="4"/>
  <c r="H2143" i="4"/>
  <c r="M870" i="4"/>
  <c r="L1904" i="4"/>
  <c r="G95" i="8"/>
  <c r="L1290" i="4"/>
  <c r="K1327" i="4"/>
  <c r="L1327" i="4" s="1"/>
  <c r="K1374" i="4"/>
  <c r="M1374" i="4" s="1"/>
  <c r="L2245" i="4"/>
  <c r="I920" i="4"/>
  <c r="I919" i="4" s="1"/>
  <c r="L1350" i="4"/>
  <c r="K2221" i="4"/>
  <c r="L2221" i="4" s="1"/>
  <c r="I1539" i="4"/>
  <c r="I1538" i="4" s="1"/>
  <c r="M1540" i="4"/>
  <c r="I1798" i="4"/>
  <c r="I1797" i="4" s="1"/>
  <c r="I848" i="4"/>
  <c r="I847" i="4" s="1"/>
  <c r="I1193" i="4"/>
  <c r="I1192" i="4" s="1"/>
  <c r="G1798" i="4"/>
  <c r="G1797" i="4" s="1"/>
  <c r="G1486" i="4"/>
  <c r="G1485" i="4" s="1"/>
  <c r="I82" i="6"/>
  <c r="G2505" i="4"/>
  <c r="G2504" i="4" s="1"/>
  <c r="G2337" i="4"/>
  <c r="G2336" i="4" s="1"/>
  <c r="G2143" i="4"/>
  <c r="G2142" i="4" s="1"/>
  <c r="M2128" i="4"/>
  <c r="L2087" i="4"/>
  <c r="G2026" i="4"/>
  <c r="G2025" i="4" s="1"/>
  <c r="M1804" i="4"/>
  <c r="L1775" i="4"/>
  <c r="G1695" i="4"/>
  <c r="G1694" i="4" s="1"/>
  <c r="M1375" i="4"/>
  <c r="L1195" i="4"/>
  <c r="M1107" i="4"/>
  <c r="G1070" i="4"/>
  <c r="G1069" i="4" s="1"/>
  <c r="M692" i="4"/>
  <c r="G631" i="4"/>
  <c r="G630" i="4" s="1"/>
  <c r="L575" i="4"/>
  <c r="M517" i="4"/>
  <c r="M440" i="4"/>
  <c r="G143" i="4"/>
  <c r="G141" i="4" s="1"/>
  <c r="I93" i="8"/>
  <c r="H93" i="8"/>
  <c r="K1315" i="4"/>
  <c r="L1315" i="4" s="1"/>
  <c r="I690" i="4"/>
  <c r="I689" i="4" s="1"/>
  <c r="M1207" i="4"/>
  <c r="M590" i="4"/>
  <c r="G1223" i="4"/>
  <c r="G1222" i="4" s="1"/>
  <c r="L466" i="4"/>
  <c r="G690" i="4"/>
  <c r="G689" i="4" s="1"/>
  <c r="G1957" i="4"/>
  <c r="G1956" i="4" s="1"/>
  <c r="L2007" i="4"/>
  <c r="L168" i="4"/>
  <c r="K1145" i="4"/>
  <c r="M1145" i="4" s="1"/>
  <c r="M814" i="4"/>
  <c r="G848" i="4"/>
  <c r="G847" i="4" s="1"/>
  <c r="I1314" i="4"/>
  <c r="I1313" i="4" s="1"/>
  <c r="L11" i="4"/>
  <c r="L1379" i="4"/>
  <c r="M1055" i="4"/>
  <c r="L753" i="4"/>
  <c r="H112" i="8"/>
  <c r="G329" i="4"/>
  <c r="G327" i="4" s="1"/>
  <c r="G326" i="4" s="1"/>
  <c r="K1084" i="4"/>
  <c r="L1084" i="4" s="1"/>
  <c r="L1055" i="4"/>
  <c r="H92" i="8"/>
  <c r="I92" i="8"/>
  <c r="L1416" i="4"/>
  <c r="M1560" i="4"/>
  <c r="M223" i="4"/>
  <c r="I1223" i="4"/>
  <c r="I1222" i="4" s="1"/>
  <c r="K1811" i="4"/>
  <c r="L1811" i="4" s="1"/>
  <c r="L676" i="4"/>
  <c r="M229" i="4"/>
  <c r="M1973" i="4"/>
  <c r="M2521" i="4"/>
  <c r="L100" i="4"/>
  <c r="I2085" i="4"/>
  <c r="I2084" i="4" s="1"/>
  <c r="I2026" i="4"/>
  <c r="I2025" i="4" s="1"/>
  <c r="L1501" i="4"/>
  <c r="M1747" i="4"/>
  <c r="I143" i="4"/>
  <c r="I141" i="4" s="1"/>
  <c r="J37" i="6"/>
  <c r="I1745" i="4"/>
  <c r="I1744" i="4" s="1"/>
  <c r="I1402" i="4"/>
  <c r="I1401" i="4" s="1"/>
  <c r="I631" i="4"/>
  <c r="I630" i="4" s="1"/>
  <c r="M648" i="4"/>
  <c r="L804" i="4"/>
  <c r="K1206" i="4"/>
  <c r="L1206" i="4" s="1"/>
  <c r="M2000" i="4"/>
  <c r="M335" i="4"/>
  <c r="L269" i="4"/>
  <c r="I83" i="8"/>
  <c r="L593" i="4"/>
  <c r="G263" i="4"/>
  <c r="G262" i="4" s="1"/>
  <c r="G260" i="4" s="1"/>
  <c r="K1115" i="4"/>
  <c r="L1115" i="4" s="1"/>
  <c r="G1592" i="4"/>
  <c r="G1591" i="4" s="1"/>
  <c r="K632" i="4"/>
  <c r="M632" i="4" s="1"/>
  <c r="M1982" i="4"/>
  <c r="M2107" i="4"/>
  <c r="L1959" i="4"/>
  <c r="L226" i="4"/>
  <c r="M1644" i="4"/>
  <c r="I1432" i="4"/>
  <c r="I1431" i="4" s="1"/>
  <c r="K144" i="4"/>
  <c r="L144" i="4" s="1"/>
  <c r="L145" i="4"/>
  <c r="M469" i="4"/>
  <c r="M786" i="4"/>
  <c r="K1696" i="4"/>
  <c r="L1696" i="4" s="1"/>
  <c r="I515" i="4"/>
  <c r="I514" i="4" s="1"/>
  <c r="L1800" i="4"/>
  <c r="L2032" i="4"/>
  <c r="I1898" i="4"/>
  <c r="I1897" i="4" s="1"/>
  <c r="G207" i="4"/>
  <c r="G206" i="4" s="1"/>
  <c r="M252" i="4"/>
  <c r="J14" i="6"/>
  <c r="L2011" i="4"/>
  <c r="M503" i="4"/>
  <c r="K2144" i="4"/>
  <c r="L2144" i="4" s="1"/>
  <c r="M2537" i="4"/>
  <c r="L2145" i="4"/>
  <c r="L902" i="4"/>
  <c r="M494" i="4"/>
  <c r="L478" i="4"/>
  <c r="L1164" i="4"/>
  <c r="M1434" i="4"/>
  <c r="L2588" i="4"/>
  <c r="K2296" i="4"/>
  <c r="M2296" i="4" s="1"/>
  <c r="M864" i="4"/>
  <c r="L2579" i="4"/>
  <c r="K79" i="4"/>
  <c r="L79" i="4" s="1"/>
  <c r="I78" i="4"/>
  <c r="I76" i="4" s="1"/>
  <c r="L2264" i="4"/>
  <c r="L103" i="4"/>
  <c r="K1403" i="4"/>
  <c r="M1403" i="4" s="1"/>
  <c r="L873" i="4"/>
  <c r="C31" i="8"/>
  <c r="I329" i="4"/>
  <c r="I327" i="4" s="1"/>
  <c r="I326" i="4" s="1"/>
  <c r="K93" i="4"/>
  <c r="L93" i="4" s="1"/>
  <c r="K1267" i="4"/>
  <c r="M1267" i="4" s="1"/>
  <c r="K1445" i="4"/>
  <c r="L1445" i="4" s="1"/>
  <c r="K863" i="4"/>
  <c r="L863" i="4" s="1"/>
  <c r="I127" i="8"/>
  <c r="L560" i="4"/>
  <c r="K1433" i="4"/>
  <c r="M1433" i="4" s="1"/>
  <c r="H101" i="8"/>
  <c r="G1193" i="4"/>
  <c r="G1192" i="4" s="1"/>
  <c r="L1085" i="4"/>
  <c r="I1070" i="4"/>
  <c r="I1069" i="4" s="1"/>
  <c r="I1101" i="4"/>
  <c r="I1100" i="4" s="1"/>
  <c r="M15" i="4"/>
  <c r="G472" i="4"/>
  <c r="L2530" i="4"/>
  <c r="M279" i="4"/>
  <c r="I84" i="8"/>
  <c r="L2359" i="4"/>
  <c r="M1612" i="4"/>
  <c r="C28" i="8"/>
  <c r="F28" i="8"/>
  <c r="M1358" i="4"/>
  <c r="K1071" i="4"/>
  <c r="L1071" i="4" s="1"/>
  <c r="I1486" i="4"/>
  <c r="I1485" i="4" s="1"/>
  <c r="L1648" i="4"/>
  <c r="M1545" i="4"/>
  <c r="M1488" i="4"/>
  <c r="K1224" i="4"/>
  <c r="M1224" i="4" s="1"/>
  <c r="K1176" i="4"/>
  <c r="L1176" i="4" s="1"/>
  <c r="I75" i="8"/>
  <c r="M749" i="4"/>
  <c r="L462" i="4"/>
  <c r="L331" i="4"/>
  <c r="L240" i="4"/>
  <c r="K415" i="4"/>
  <c r="L415" i="4" s="1"/>
  <c r="M402" i="4"/>
  <c r="E28" i="8"/>
  <c r="M297" i="4"/>
  <c r="I19" i="6"/>
  <c r="H18" i="6"/>
  <c r="H5" i="6" s="1"/>
  <c r="I97" i="6"/>
  <c r="M111" i="4"/>
  <c r="K479" i="4"/>
  <c r="L479" i="4" s="1"/>
  <c r="L1256" i="4"/>
  <c r="M1598" i="4"/>
  <c r="K1605" i="4"/>
  <c r="M1605" i="4" s="1"/>
  <c r="M1818" i="4"/>
  <c r="K2520" i="4"/>
  <c r="M2520" i="4" s="1"/>
  <c r="K344" i="4"/>
  <c r="L344" i="4" s="1"/>
  <c r="G78" i="4"/>
  <c r="G76" i="4" s="1"/>
  <c r="G2085" i="4"/>
  <c r="G2084" i="4" s="1"/>
  <c r="K1297" i="4"/>
  <c r="M1297" i="4" s="1"/>
  <c r="L1541" i="4"/>
  <c r="L922" i="4"/>
  <c r="L2104" i="4"/>
  <c r="L1923" i="4"/>
  <c r="M766" i="4"/>
  <c r="L2547" i="4"/>
  <c r="M2356" i="4"/>
  <c r="G2390" i="4"/>
  <c r="G2389" i="4" s="1"/>
  <c r="K2391" i="4"/>
  <c r="L2391" i="4" s="1"/>
  <c r="K10" i="4"/>
  <c r="M10" i="4" s="1"/>
  <c r="I1162" i="4"/>
  <c r="I1161" i="4" s="1"/>
  <c r="M1979" i="4"/>
  <c r="L2323" i="4"/>
  <c r="K2282" i="4"/>
  <c r="I43" i="6"/>
  <c r="L486" i="4"/>
  <c r="K706" i="4"/>
  <c r="M706" i="4" s="1"/>
  <c r="K799" i="4"/>
  <c r="L799" i="4" s="1"/>
  <c r="L1119" i="4"/>
  <c r="M1836" i="4"/>
  <c r="M2457" i="4"/>
  <c r="K264" i="4"/>
  <c r="L264" i="4" s="1"/>
  <c r="K476" i="4"/>
  <c r="M476" i="4" s="1"/>
  <c r="L159" i="4"/>
  <c r="I472" i="4"/>
  <c r="M1134" i="4"/>
  <c r="M2168" i="4"/>
  <c r="H70" i="8"/>
  <c r="M2060" i="4"/>
  <c r="I1957" i="4"/>
  <c r="I1956" i="4" s="1"/>
  <c r="L817" i="4"/>
  <c r="L946" i="4"/>
  <c r="H124" i="8"/>
  <c r="C34" i="8"/>
  <c r="M2045" i="4"/>
  <c r="I61" i="6"/>
  <c r="E16" i="8"/>
  <c r="H41" i="6"/>
  <c r="J51" i="6"/>
  <c r="I51" i="6"/>
  <c r="C41" i="6"/>
  <c r="J18" i="6"/>
  <c r="C5" i="6"/>
  <c r="I457" i="4"/>
  <c r="H39" i="8"/>
  <c r="F37" i="8"/>
  <c r="F31" i="8"/>
  <c r="L1031" i="4"/>
  <c r="I1012" i="4"/>
  <c r="L697" i="4"/>
  <c r="F52" i="8"/>
  <c r="H2085" i="4"/>
  <c r="H2084" i="4" s="1"/>
  <c r="L25" i="4"/>
  <c r="L209" i="4"/>
  <c r="M538" i="4"/>
  <c r="M1672" i="4"/>
  <c r="M1751" i="4"/>
  <c r="G515" i="4"/>
  <c r="G514" i="4" s="1"/>
  <c r="L1563" i="4"/>
  <c r="M1361" i="4"/>
  <c r="L443" i="4"/>
  <c r="H41" i="8"/>
  <c r="L1938" i="4"/>
  <c r="L2463" i="4"/>
  <c r="M657" i="4"/>
  <c r="L1419" i="4"/>
  <c r="L213" i="4"/>
  <c r="L638" i="4"/>
  <c r="M716" i="4"/>
  <c r="L723" i="4"/>
  <c r="L940" i="4"/>
  <c r="M1762" i="4"/>
  <c r="G1284" i="4"/>
  <c r="G1283" i="4" s="1"/>
  <c r="I400" i="4"/>
  <c r="I399" i="4" s="1"/>
  <c r="I398" i="4" s="1"/>
  <c r="L1615" i="4"/>
  <c r="M2611" i="4"/>
  <c r="M1812" i="4"/>
  <c r="M651" i="4"/>
  <c r="I1344" i="4"/>
  <c r="I1343" i="4" s="1"/>
  <c r="K1285" i="4"/>
  <c r="M1285" i="4" s="1"/>
  <c r="L54" i="4"/>
  <c r="M2071" i="4"/>
  <c r="M1557" i="4"/>
  <c r="L31" i="4"/>
  <c r="M481" i="4"/>
  <c r="L28" i="4"/>
  <c r="M480" i="4"/>
  <c r="M1199" i="4"/>
  <c r="K1656" i="4"/>
  <c r="L1784" i="4"/>
  <c r="L1963" i="4"/>
  <c r="M2524" i="4"/>
  <c r="I143" i="8"/>
  <c r="K1913" i="4"/>
  <c r="M1913" i="4" s="1"/>
  <c r="H1162" i="4"/>
  <c r="L1718" i="4"/>
  <c r="I1592" i="4"/>
  <c r="I1591" i="4" s="1"/>
  <c r="L80" i="4"/>
  <c r="H113" i="8"/>
  <c r="K501" i="4"/>
  <c r="L501" i="4" s="1"/>
  <c r="H1284" i="4"/>
  <c r="H1283" i="4" s="1"/>
  <c r="L1452" i="4"/>
  <c r="K647" i="4"/>
  <c r="L647" i="4" s="1"/>
  <c r="L2339" i="4"/>
  <c r="G141" i="8"/>
  <c r="H141" i="8" s="1"/>
  <c r="H573" i="4"/>
  <c r="K482" i="4"/>
  <c r="L482" i="4" s="1"/>
  <c r="L1408" i="4"/>
  <c r="L1507" i="4"/>
  <c r="M2239" i="4"/>
  <c r="M2460" i="4"/>
  <c r="L733" i="4"/>
  <c r="L2283" i="4"/>
  <c r="L1504" i="4"/>
  <c r="K330" i="4"/>
  <c r="M330" i="4" s="1"/>
  <c r="K2041" i="4"/>
  <c r="L2041" i="4" s="1"/>
  <c r="K2235" i="4"/>
  <c r="M2235" i="4" s="1"/>
  <c r="K2564" i="4"/>
  <c r="G9" i="4"/>
  <c r="G8" i="4" s="1"/>
  <c r="M2159" i="4"/>
  <c r="M1920" i="4"/>
  <c r="M128" i="4"/>
  <c r="L406" i="4"/>
  <c r="M707" i="4"/>
  <c r="L854" i="4"/>
  <c r="H2390" i="4"/>
  <c r="H2389" i="4" s="1"/>
  <c r="L1554" i="4"/>
  <c r="M1225" i="4"/>
  <c r="M2396" i="4"/>
  <c r="M94" i="4"/>
  <c r="M1103" i="4"/>
  <c r="M1455" i="4"/>
  <c r="M285" i="4"/>
  <c r="M497" i="4"/>
  <c r="G1344" i="4"/>
  <c r="G1343" i="4" s="1"/>
  <c r="I9" i="4"/>
  <c r="I8" i="4" s="1"/>
  <c r="L763" i="4"/>
  <c r="M1058" i="4"/>
  <c r="M2447" i="4"/>
  <c r="M2582" i="4"/>
  <c r="L1510" i="4"/>
  <c r="M1449" i="4"/>
  <c r="M307" i="4"/>
  <c r="L654" i="4"/>
  <c r="L2325" i="4"/>
  <c r="M354" i="4"/>
  <c r="M1168" i="4"/>
  <c r="M541" i="4"/>
  <c r="K1237" i="4"/>
  <c r="L1237" i="4" s="1"/>
  <c r="M2392" i="4"/>
  <c r="K2442" i="4"/>
  <c r="L1316" i="4"/>
  <c r="M1390" i="4"/>
  <c r="L1390" i="4"/>
  <c r="L1149" i="4"/>
  <c r="M1149" i="4"/>
  <c r="E31" i="8"/>
  <c r="F16" i="8"/>
  <c r="E34" i="8"/>
  <c r="C145" i="8"/>
  <c r="C37" i="8"/>
  <c r="M1210" i="4"/>
  <c r="L1594" i="4"/>
  <c r="M1146" i="4"/>
  <c r="M953" i="4"/>
  <c r="M1025" i="4"/>
  <c r="L867" i="4"/>
  <c r="M867" i="4"/>
  <c r="L2165" i="4"/>
  <c r="M2165" i="4"/>
  <c r="M1929" i="4"/>
  <c r="G798" i="4"/>
  <c r="G797" i="4" s="1"/>
  <c r="K1386" i="4"/>
  <c r="L419" i="4"/>
  <c r="M419" i="4"/>
  <c r="K2086" i="4"/>
  <c r="M2086" i="4" s="1"/>
  <c r="L1025" i="4"/>
  <c r="K1746" i="4"/>
  <c r="L1746" i="4" s="1"/>
  <c r="G400" i="4"/>
  <c r="G399" i="4" s="1"/>
  <c r="G398" i="4" s="1"/>
  <c r="I45" i="8"/>
  <c r="G1641" i="4"/>
  <c r="G1026" i="4"/>
  <c r="G1538" i="4"/>
  <c r="G1432" i="4"/>
  <c r="G1431" i="4" s="1"/>
  <c r="G1402" i="4"/>
  <c r="G1401" i="4" s="1"/>
  <c r="G1012" i="4"/>
  <c r="C11" i="8"/>
  <c r="C16" i="8"/>
  <c r="G1101" i="4"/>
  <c r="G1100" i="4" s="1"/>
  <c r="I134" i="8"/>
  <c r="I133" i="8"/>
  <c r="H62" i="8"/>
  <c r="G457" i="4"/>
  <c r="K158" i="4"/>
  <c r="L158" i="4" s="1"/>
  <c r="H143" i="4"/>
  <c r="M881" i="4"/>
  <c r="M1629" i="4"/>
  <c r="H134" i="8"/>
  <c r="L2260" i="4"/>
  <c r="G126" i="8"/>
  <c r="G125" i="8" s="1"/>
  <c r="I129" i="8"/>
  <c r="I158" i="8"/>
  <c r="L2585" i="4"/>
  <c r="M2569" i="4"/>
  <c r="L2420" i="4"/>
  <c r="H2337" i="4"/>
  <c r="L2362" i="4"/>
  <c r="K2338" i="4"/>
  <c r="M2338" i="4" s="1"/>
  <c r="L2312" i="4"/>
  <c r="L2242" i="4"/>
  <c r="M2119" i="4"/>
  <c r="I110" i="8"/>
  <c r="H1957" i="4"/>
  <c r="H1956" i="4" s="1"/>
  <c r="M1697" i="4"/>
  <c r="L1666" i="4"/>
  <c r="M1043" i="4"/>
  <c r="I51" i="8" s="1"/>
  <c r="L1059" i="4"/>
  <c r="K1553" i="4"/>
  <c r="L1553" i="4" s="1"/>
  <c r="M1039" i="4"/>
  <c r="H1486" i="4"/>
  <c r="L1492" i="4"/>
  <c r="L1471" i="4"/>
  <c r="H1402" i="4"/>
  <c r="L1260" i="4"/>
  <c r="L1241" i="4"/>
  <c r="K1163" i="4"/>
  <c r="M1163" i="4" s="1"/>
  <c r="K1133" i="4"/>
  <c r="M1138" i="4"/>
  <c r="H120" i="8"/>
  <c r="I151" i="8"/>
  <c r="I94" i="8"/>
  <c r="M500" i="4"/>
  <c r="L491" i="4"/>
  <c r="M776" i="4"/>
  <c r="L490" i="4"/>
  <c r="L713" i="4"/>
  <c r="L710" i="4"/>
  <c r="L505" i="4"/>
  <c r="M505" i="4"/>
  <c r="G159" i="8"/>
  <c r="I159" i="8" s="1"/>
  <c r="K531" i="4"/>
  <c r="L531" i="4" s="1"/>
  <c r="L498" i="4"/>
  <c r="L493" i="4"/>
  <c r="L522" i="4"/>
  <c r="I157" i="8"/>
  <c r="L345" i="4"/>
  <c r="I44" i="8"/>
  <c r="L232" i="4"/>
  <c r="M121" i="4"/>
  <c r="H46" i="8"/>
  <c r="L43" i="4"/>
  <c r="I26" i="8"/>
  <c r="C52" i="8"/>
  <c r="M2222" i="4"/>
  <c r="M1041" i="4"/>
  <c r="I48" i="8" s="1"/>
  <c r="L1041" i="4"/>
  <c r="H48" i="8" s="1"/>
  <c r="G1254" i="4"/>
  <c r="G1253" i="4" s="1"/>
  <c r="K1102" i="4"/>
  <c r="M1102" i="4" s="1"/>
  <c r="H1101" i="4"/>
  <c r="H1070" i="4"/>
  <c r="H1069" i="4" s="1"/>
  <c r="M1072" i="4"/>
  <c r="L488" i="4"/>
  <c r="H51" i="8" s="1"/>
  <c r="M470" i="4"/>
  <c r="M97" i="4"/>
  <c r="M34" i="4"/>
  <c r="I81" i="8"/>
  <c r="L2597" i="4"/>
  <c r="K2578" i="4"/>
  <c r="M2578" i="4" s="1"/>
  <c r="L2028" i="4"/>
  <c r="M1989" i="4"/>
  <c r="M1900" i="4"/>
  <c r="L1827" i="4"/>
  <c r="L1462" i="4"/>
  <c r="K1415" i="4"/>
  <c r="L1301" i="4"/>
  <c r="M1286" i="4"/>
  <c r="M1229" i="4"/>
  <c r="K813" i="4"/>
  <c r="L813" i="4" s="1"/>
  <c r="M826" i="4"/>
  <c r="M800" i="4"/>
  <c r="L467" i="4"/>
  <c r="L633" i="4"/>
  <c r="L499" i="4"/>
  <c r="M431" i="4"/>
  <c r="I146" i="8"/>
  <c r="L2507" i="4"/>
  <c r="M943" i="4"/>
  <c r="M1943" i="4"/>
  <c r="I78" i="8"/>
  <c r="I72" i="8"/>
  <c r="M2549" i="4"/>
  <c r="I85" i="8"/>
  <c r="D34" i="8"/>
  <c r="H77" i="8"/>
  <c r="I77" i="8"/>
  <c r="M1056" i="4"/>
  <c r="L1578" i="4"/>
  <c r="M1526" i="4"/>
  <c r="M1346" i="4"/>
  <c r="M1331" i="4"/>
  <c r="L1271" i="4"/>
  <c r="M993" i="4"/>
  <c r="L993" i="4"/>
  <c r="H114" i="8"/>
  <c r="H798" i="4"/>
  <c r="H98" i="8"/>
  <c r="M288" i="4"/>
  <c r="H263" i="4"/>
  <c r="H262" i="4" s="1"/>
  <c r="H260" i="4" s="1"/>
  <c r="L1404" i="4"/>
  <c r="M1404" i="4"/>
  <c r="L1328" i="4"/>
  <c r="M1328" i="4"/>
  <c r="L1238" i="4"/>
  <c r="M1238" i="4"/>
  <c r="M596" i="4"/>
  <c r="K1958" i="4"/>
  <c r="M1446" i="4"/>
  <c r="L1446" i="4"/>
  <c r="M59" i="4"/>
  <c r="L59" i="4"/>
  <c r="L1035" i="4"/>
  <c r="K849" i="4"/>
  <c r="M849" i="4" s="1"/>
  <c r="L2048" i="4"/>
  <c r="L377" i="4"/>
  <c r="I106" i="8"/>
  <c r="G1132" i="4"/>
  <c r="G1131" i="4" s="1"/>
  <c r="M1712" i="4"/>
  <c r="L1712" i="4"/>
  <c r="L348" i="4"/>
  <c r="M348" i="4"/>
  <c r="L2267" i="4"/>
  <c r="M2267" i="4"/>
  <c r="M1917" i="4"/>
  <c r="L1917" i="4"/>
  <c r="H631" i="4"/>
  <c r="H630" i="4" s="1"/>
  <c r="D31" i="8"/>
  <c r="L1050" i="4"/>
  <c r="L926" i="4"/>
  <c r="L1815" i="4"/>
  <c r="I160" i="8"/>
  <c r="K589" i="4"/>
  <c r="K2352" i="4"/>
  <c r="L1177" i="4"/>
  <c r="M1177" i="4"/>
  <c r="L165" i="4"/>
  <c r="M165" i="4"/>
  <c r="L2174" i="4"/>
  <c r="M2597" i="4"/>
  <c r="I50" i="8"/>
  <c r="L890" i="4"/>
  <c r="M937" i="4"/>
  <c r="K762" i="4"/>
  <c r="M762" i="4" s="1"/>
  <c r="M1609" i="4"/>
  <c r="M1768" i="4"/>
  <c r="M1046" i="4"/>
  <c r="L1046" i="4"/>
  <c r="L617" i="4"/>
  <c r="M617" i="4"/>
  <c r="M1660" i="4"/>
  <c r="L1660" i="4"/>
  <c r="L769" i="4"/>
  <c r="M1709" i="4"/>
  <c r="K1708" i="4"/>
  <c r="L1708" i="4" s="1"/>
  <c r="M2474" i="4"/>
  <c r="M2415" i="4"/>
  <c r="L605" i="4"/>
  <c r="M2149" i="4"/>
  <c r="L2149" i="4"/>
  <c r="M2367" i="4"/>
  <c r="L2367" i="4"/>
  <c r="L2429" i="4"/>
  <c r="M2429" i="4"/>
  <c r="L459" i="4"/>
  <c r="M1517" i="4"/>
  <c r="M2226" i="4"/>
  <c r="K936" i="4"/>
  <c r="L936" i="4" s="1"/>
  <c r="I155" i="8"/>
  <c r="M599" i="4"/>
  <c r="L599" i="4"/>
  <c r="L2343" i="4"/>
  <c r="M2343" i="4"/>
  <c r="J82" i="6"/>
  <c r="D41" i="6"/>
  <c r="J7" i="6"/>
  <c r="D5" i="6"/>
  <c r="H71" i="8"/>
  <c r="H69" i="8"/>
  <c r="K921" i="4"/>
  <c r="H920" i="4"/>
  <c r="M477" i="4"/>
  <c r="M580" i="4"/>
  <c r="L580" i="4"/>
  <c r="L2412" i="4"/>
  <c r="K2405" i="4"/>
  <c r="M2412" i="4"/>
  <c r="M310" i="4"/>
  <c r="K278" i="4"/>
  <c r="M278" i="4" s="1"/>
  <c r="L282" i="4"/>
  <c r="M265" i="4"/>
  <c r="L265" i="4"/>
  <c r="L380" i="4"/>
  <c r="L372" i="4"/>
  <c r="H329" i="4"/>
  <c r="L351" i="4"/>
  <c r="H2505" i="4"/>
  <c r="H2504" i="4" s="1"/>
  <c r="M2511" i="4"/>
  <c r="L2511" i="4"/>
  <c r="E37" i="8"/>
  <c r="L2466" i="4"/>
  <c r="M2466" i="4"/>
  <c r="L2443" i="4"/>
  <c r="M2443" i="4"/>
  <c r="M2303" i="4"/>
  <c r="L2303" i="4"/>
  <c r="M2287" i="4"/>
  <c r="L2287" i="4"/>
  <c r="L2251" i="4"/>
  <c r="M2251" i="4"/>
  <c r="H2220" i="4"/>
  <c r="H2219" i="4" s="1"/>
  <c r="H136" i="8"/>
  <c r="H135" i="8" s="1"/>
  <c r="I136" i="8"/>
  <c r="I135" i="8" s="1"/>
  <c r="L2185" i="4"/>
  <c r="K2158" i="4"/>
  <c r="M2158" i="4" s="1"/>
  <c r="K2100" i="4"/>
  <c r="L2100" i="4" s="1"/>
  <c r="M2110" i="4"/>
  <c r="L2110" i="4"/>
  <c r="L2051" i="4"/>
  <c r="M2051" i="4"/>
  <c r="K2027" i="4"/>
  <c r="H2026" i="4"/>
  <c r="M1914" i="4"/>
  <c r="L1914" i="4"/>
  <c r="K1899" i="4"/>
  <c r="H1898" i="4"/>
  <c r="L850" i="4"/>
  <c r="M1569" i="4"/>
  <c r="L1569" i="4"/>
  <c r="M1040" i="4"/>
  <c r="L1040" i="4"/>
  <c r="M1048" i="4"/>
  <c r="L1049" i="4"/>
  <c r="M1045" i="4"/>
  <c r="K1799" i="4"/>
  <c r="H1798" i="4"/>
  <c r="E52" i="8"/>
  <c r="L460" i="4"/>
  <c r="L1037" i="4"/>
  <c r="M1715" i="4"/>
  <c r="M362" i="4"/>
  <c r="L362" i="4"/>
  <c r="L485" i="4"/>
  <c r="H1314" i="4"/>
  <c r="I2505" i="4"/>
  <c r="K2506" i="4"/>
  <c r="M2091" i="4"/>
  <c r="L2091" i="4"/>
  <c r="D28" i="8"/>
  <c r="H1745" i="4"/>
  <c r="M1034" i="4"/>
  <c r="M1033" i="4" s="1"/>
  <c r="L1029" i="4"/>
  <c r="M1759" i="4"/>
  <c r="L1759" i="4"/>
  <c r="M1733" i="4"/>
  <c r="M1724" i="4"/>
  <c r="L1724" i="4"/>
  <c r="L1047" i="4"/>
  <c r="M1042" i="4"/>
  <c r="M1021" i="4"/>
  <c r="H1695" i="4"/>
  <c r="H1694" i="4" s="1"/>
  <c r="M1657" i="4"/>
  <c r="L1657" i="4"/>
  <c r="H1592" i="4"/>
  <c r="K1593" i="4"/>
  <c r="L1060" i="4"/>
  <c r="M1060" i="4"/>
  <c r="M1028" i="4"/>
  <c r="L1028" i="4"/>
  <c r="D16" i="8"/>
  <c r="K1487" i="4"/>
  <c r="M1487" i="4" s="1"/>
  <c r="D52" i="8"/>
  <c r="H1432" i="4"/>
  <c r="H1431" i="4" s="1"/>
  <c r="D37" i="8"/>
  <c r="M1032" i="4"/>
  <c r="L1032" i="4"/>
  <c r="L1024" i="4"/>
  <c r="M1438" i="4"/>
  <c r="L1061" i="4"/>
  <c r="H1373" i="4"/>
  <c r="L1014" i="4"/>
  <c r="K1345" i="4"/>
  <c r="H1344" i="4"/>
  <c r="L1019" i="4"/>
  <c r="H1254" i="4"/>
  <c r="H1253" i="4" s="1"/>
  <c r="K1255" i="4"/>
  <c r="L1255" i="4" s="1"/>
  <c r="M1051" i="4"/>
  <c r="H1193" i="4"/>
  <c r="L1023" i="4"/>
  <c r="M1023" i="4"/>
  <c r="M1018" i="4"/>
  <c r="M1016" i="4"/>
  <c r="M1015" i="4"/>
  <c r="M1020" i="4"/>
  <c r="L1020" i="4"/>
  <c r="K1017" i="4"/>
  <c r="M1017" i="4" s="1"/>
  <c r="M1076" i="4"/>
  <c r="L1076" i="4"/>
  <c r="K1013" i="4"/>
  <c r="H1012" i="4"/>
  <c r="L468" i="4"/>
  <c r="M464" i="4"/>
  <c r="K463" i="4"/>
  <c r="M463" i="4" s="1"/>
  <c r="L836" i="4"/>
  <c r="M836" i="4"/>
  <c r="H747" i="4"/>
  <c r="K748" i="4"/>
  <c r="M487" i="4"/>
  <c r="H472" i="4"/>
  <c r="K691" i="4"/>
  <c r="H690" i="4"/>
  <c r="M461" i="4"/>
  <c r="L461" i="4"/>
  <c r="K458" i="4"/>
  <c r="L458" i="4" s="1"/>
  <c r="L664" i="4"/>
  <c r="M664" i="4"/>
  <c r="L471" i="4"/>
  <c r="H457" i="4"/>
  <c r="L502" i="4"/>
  <c r="M502" i="4"/>
  <c r="L506" i="4"/>
  <c r="M548" i="4"/>
  <c r="M483" i="4"/>
  <c r="L483" i="4"/>
  <c r="H515" i="4"/>
  <c r="L474" i="4"/>
  <c r="M474" i="4"/>
  <c r="L532" i="4"/>
  <c r="M532" i="4"/>
  <c r="G747" i="4"/>
  <c r="L496" i="4"/>
  <c r="M496" i="4"/>
  <c r="K489" i="4"/>
  <c r="L489" i="4" s="1"/>
  <c r="H207" i="4"/>
  <c r="K208" i="4"/>
  <c r="K401" i="4"/>
  <c r="H400" i="4"/>
  <c r="L149" i="4"/>
  <c r="H78" i="4"/>
  <c r="H76" i="4" s="1"/>
  <c r="H97" i="8"/>
  <c r="I97" i="8"/>
  <c r="H9" i="4"/>
  <c r="K2441" i="4" l="1"/>
  <c r="I63" i="8"/>
  <c r="G145" i="8"/>
  <c r="H145" i="8" s="1"/>
  <c r="L1656" i="4"/>
  <c r="K1642" i="4"/>
  <c r="M1642" i="4" s="1"/>
  <c r="E27" i="8"/>
  <c r="F27" i="8"/>
  <c r="M24" i="4"/>
  <c r="D27" i="8"/>
  <c r="L1044" i="4"/>
  <c r="M1044" i="4"/>
  <c r="L1033" i="4"/>
  <c r="L24" i="4"/>
  <c r="L2456" i="4"/>
  <c r="M2456" i="4"/>
  <c r="K573" i="4"/>
  <c r="M573" i="4" s="1"/>
  <c r="H126" i="8"/>
  <c r="H125" i="8" s="1"/>
  <c r="H163" i="8"/>
  <c r="I163" i="8"/>
  <c r="I147" i="8"/>
  <c r="M2564" i="4"/>
  <c r="K2563" i="4"/>
  <c r="L2563" i="4" s="1"/>
  <c r="M574" i="4"/>
  <c r="K1026" i="4"/>
  <c r="L1027" i="4"/>
  <c r="L1357" i="4"/>
  <c r="K2281" i="4"/>
  <c r="M2281" i="4" s="1"/>
  <c r="J5" i="6"/>
  <c r="J87" i="6"/>
  <c r="L2442" i="4"/>
  <c r="L2282" i="4"/>
  <c r="G11" i="8"/>
  <c r="H11" i="8" s="1"/>
  <c r="M473" i="4"/>
  <c r="K2143" i="4"/>
  <c r="M1030" i="4"/>
  <c r="H149" i="8"/>
  <c r="M516" i="4"/>
  <c r="H18" i="8"/>
  <c r="M1194" i="4"/>
  <c r="L1605" i="4"/>
  <c r="K798" i="4"/>
  <c r="M798" i="4" s="1"/>
  <c r="L1145" i="4"/>
  <c r="M1327" i="4"/>
  <c r="K1373" i="4"/>
  <c r="L1373" i="4" s="1"/>
  <c r="H2142" i="4"/>
  <c r="K2219" i="4"/>
  <c r="M2219" i="4" s="1"/>
  <c r="L1297" i="4"/>
  <c r="K2562" i="4"/>
  <c r="M2562" i="4" s="1"/>
  <c r="L476" i="4"/>
  <c r="K1314" i="4"/>
  <c r="M1314" i="4" s="1"/>
  <c r="L1540" i="4"/>
  <c r="M144" i="4"/>
  <c r="M1084" i="4"/>
  <c r="K1253" i="4"/>
  <c r="M1253" i="4" s="1"/>
  <c r="M1758" i="4"/>
  <c r="K1431" i="4"/>
  <c r="L1431" i="4" s="1"/>
  <c r="K1694" i="4"/>
  <c r="L1694" i="4" s="1"/>
  <c r="K1223" i="4"/>
  <c r="M1223" i="4" s="1"/>
  <c r="K1132" i="4"/>
  <c r="L1132" i="4" s="1"/>
  <c r="G67" i="8"/>
  <c r="I67" i="8" s="1"/>
  <c r="K1222" i="4"/>
  <c r="L1222" i="4" s="1"/>
  <c r="K1538" i="4"/>
  <c r="L1538" i="4" s="1"/>
  <c r="M1206" i="4"/>
  <c r="M1643" i="4"/>
  <c r="L2520" i="4"/>
  <c r="K1402" i="4"/>
  <c r="M1402" i="4" s="1"/>
  <c r="K2280" i="4"/>
  <c r="L2280" i="4" s="1"/>
  <c r="H59" i="8"/>
  <c r="L706" i="4"/>
  <c r="L1433" i="4"/>
  <c r="K1101" i="4"/>
  <c r="L1101" i="4" s="1"/>
  <c r="M2221" i="4"/>
  <c r="K2389" i="4"/>
  <c r="L2389" i="4" s="1"/>
  <c r="E10" i="8"/>
  <c r="M1071" i="4"/>
  <c r="L1374" i="4"/>
  <c r="K1131" i="4"/>
  <c r="L1131" i="4" s="1"/>
  <c r="L10" i="4"/>
  <c r="K143" i="4"/>
  <c r="M143" i="4" s="1"/>
  <c r="M2041" i="4"/>
  <c r="K515" i="4"/>
  <c r="M515" i="4" s="1"/>
  <c r="M1115" i="4"/>
  <c r="K2084" i="4"/>
  <c r="L2084" i="4" s="1"/>
  <c r="I95" i="8"/>
  <c r="H95" i="8"/>
  <c r="K9" i="4"/>
  <c r="L9" i="4" s="1"/>
  <c r="M1811" i="4"/>
  <c r="K329" i="4"/>
  <c r="L329" i="4" s="1"/>
  <c r="K2390" i="4"/>
  <c r="M2390" i="4" s="1"/>
  <c r="M2391" i="4"/>
  <c r="L1913" i="4"/>
  <c r="M1696" i="4"/>
  <c r="K1641" i="4"/>
  <c r="M1641" i="4" s="1"/>
  <c r="M1445" i="4"/>
  <c r="H1401" i="4"/>
  <c r="K1401" i="4" s="1"/>
  <c r="L1401" i="4" s="1"/>
  <c r="M1315" i="4"/>
  <c r="I153" i="8"/>
  <c r="M863" i="4"/>
  <c r="L762" i="4"/>
  <c r="M479" i="4"/>
  <c r="M501" i="4"/>
  <c r="M647" i="4"/>
  <c r="L330" i="4"/>
  <c r="M93" i="4"/>
  <c r="I19" i="8"/>
  <c r="L632" i="4"/>
  <c r="M1027" i="4"/>
  <c r="M2442" i="4"/>
  <c r="K630" i="4"/>
  <c r="M630" i="4" s="1"/>
  <c r="M2144" i="4"/>
  <c r="K2085" i="4"/>
  <c r="M2085" i="4" s="1"/>
  <c r="I141" i="8"/>
  <c r="M344" i="4"/>
  <c r="M79" i="4"/>
  <c r="M1500" i="4"/>
  <c r="K1162" i="4"/>
  <c r="L1162" i="4" s="1"/>
  <c r="L2296" i="4"/>
  <c r="K260" i="4"/>
  <c r="L260" i="4" s="1"/>
  <c r="H1161" i="4"/>
  <c r="K1161" i="4" s="1"/>
  <c r="L1161" i="4" s="1"/>
  <c r="L1224" i="4"/>
  <c r="M1656" i="4"/>
  <c r="L2338" i="4"/>
  <c r="M2282" i="4"/>
  <c r="K1069" i="4"/>
  <c r="M1069" i="4" s="1"/>
  <c r="K1486" i="4"/>
  <c r="L1486" i="4" s="1"/>
  <c r="L1403" i="4"/>
  <c r="I456" i="4"/>
  <c r="I455" i="4" s="1"/>
  <c r="I397" i="4" s="1"/>
  <c r="K1283" i="4"/>
  <c r="L1283" i="4" s="1"/>
  <c r="G456" i="4"/>
  <c r="G455" i="4" s="1"/>
  <c r="G397" i="4" s="1"/>
  <c r="K1284" i="4"/>
  <c r="L1284" i="4" s="1"/>
  <c r="L1267" i="4"/>
  <c r="L2086" i="4"/>
  <c r="L2235" i="4"/>
  <c r="K2337" i="4"/>
  <c r="L2337" i="4" s="1"/>
  <c r="F10" i="8"/>
  <c r="M1746" i="4"/>
  <c r="L1285" i="4"/>
  <c r="M1176" i="4"/>
  <c r="M799" i="4"/>
  <c r="M415" i="4"/>
  <c r="M264" i="4"/>
  <c r="K1745" i="4"/>
  <c r="M1745" i="4" s="1"/>
  <c r="L2564" i="4"/>
  <c r="H572" i="4"/>
  <c r="K572" i="4" s="1"/>
  <c r="M572" i="4" s="1"/>
  <c r="M1237" i="4"/>
  <c r="I18" i="6"/>
  <c r="I5" i="6"/>
  <c r="J41" i="6"/>
  <c r="I41" i="6"/>
  <c r="M482" i="4"/>
  <c r="C103" i="6"/>
  <c r="C112" i="6" s="1"/>
  <c r="L1102" i="4"/>
  <c r="K1539" i="4"/>
  <c r="L1539" i="4" s="1"/>
  <c r="K1070" i="4"/>
  <c r="L1070" i="4" s="1"/>
  <c r="M158" i="4"/>
  <c r="G34" i="8"/>
  <c r="H34" i="8" s="1"/>
  <c r="H36" i="8"/>
  <c r="H54" i="8"/>
  <c r="H32" i="8"/>
  <c r="C27" i="8"/>
  <c r="G1011" i="4"/>
  <c r="G1010" i="4" s="1"/>
  <c r="M1386" i="4"/>
  <c r="L1386" i="4"/>
  <c r="C10" i="8"/>
  <c r="I126" i="8"/>
  <c r="I125" i="8" s="1"/>
  <c r="H141" i="4"/>
  <c r="K141" i="4" s="1"/>
  <c r="M141" i="4" s="1"/>
  <c r="H2336" i="4"/>
  <c r="K2336" i="4" s="1"/>
  <c r="M2336" i="4" s="1"/>
  <c r="K1957" i="4"/>
  <c r="L1957" i="4" s="1"/>
  <c r="K1956" i="4"/>
  <c r="M1956" i="4" s="1"/>
  <c r="M1553" i="4"/>
  <c r="H1485" i="4"/>
  <c r="K1485" i="4" s="1"/>
  <c r="L1485" i="4" s="1"/>
  <c r="H1011" i="4"/>
  <c r="H1010" i="4" s="1"/>
  <c r="L1163" i="4"/>
  <c r="M1133" i="4"/>
  <c r="L1133" i="4"/>
  <c r="H53" i="8"/>
  <c r="K631" i="4"/>
  <c r="M631" i="4" s="1"/>
  <c r="H159" i="8"/>
  <c r="M531" i="4"/>
  <c r="H58" i="8"/>
  <c r="H43" i="8"/>
  <c r="G37" i="8"/>
  <c r="H37" i="8" s="1"/>
  <c r="I1011" i="4"/>
  <c r="I1010" i="4" s="1"/>
  <c r="M222" i="4"/>
  <c r="H35" i="8"/>
  <c r="I35" i="8"/>
  <c r="M1415" i="4"/>
  <c r="L1415" i="4"/>
  <c r="K848" i="4"/>
  <c r="L848" i="4" s="1"/>
  <c r="L849" i="4"/>
  <c r="M813" i="4"/>
  <c r="L463" i="4"/>
  <c r="H24" i="8"/>
  <c r="H797" i="4"/>
  <c r="K797" i="4" s="1"/>
  <c r="M797" i="4" s="1"/>
  <c r="K262" i="4"/>
  <c r="L262" i="4" s="1"/>
  <c r="K263" i="4"/>
  <c r="M263" i="4" s="1"/>
  <c r="L1958" i="4"/>
  <c r="M1958" i="4"/>
  <c r="L589" i="4"/>
  <c r="M589" i="4"/>
  <c r="L2352" i="4"/>
  <c r="M2352" i="4"/>
  <c r="H1313" i="4"/>
  <c r="K1313" i="4" s="1"/>
  <c r="M1313" i="4" s="1"/>
  <c r="M1708" i="4"/>
  <c r="I152" i="8"/>
  <c r="H2440" i="4"/>
  <c r="K2440" i="4" s="1"/>
  <c r="M936" i="4"/>
  <c r="D103" i="6"/>
  <c r="D112" i="6" s="1"/>
  <c r="D118" i="6" s="1"/>
  <c r="L921" i="4"/>
  <c r="M921" i="4"/>
  <c r="K920" i="4"/>
  <c r="H919" i="4"/>
  <c r="K919" i="4" s="1"/>
  <c r="L2405" i="4"/>
  <c r="M2405" i="4"/>
  <c r="L278" i="4"/>
  <c r="H122" i="8"/>
  <c r="I122" i="8"/>
  <c r="H327" i="4"/>
  <c r="K327" i="4" s="1"/>
  <c r="L2578" i="4"/>
  <c r="K2220" i="4"/>
  <c r="M2220" i="4" s="1"/>
  <c r="L2158" i="4"/>
  <c r="M2100" i="4"/>
  <c r="D10" i="8"/>
  <c r="M2027" i="4"/>
  <c r="L2027" i="4"/>
  <c r="H2025" i="4"/>
  <c r="K2025" i="4" s="1"/>
  <c r="M2025" i="4" s="1"/>
  <c r="K2026" i="4"/>
  <c r="M1972" i="4"/>
  <c r="L1899" i="4"/>
  <c r="M1899" i="4"/>
  <c r="K1898" i="4"/>
  <c r="H1897" i="4"/>
  <c r="K1897" i="4" s="1"/>
  <c r="H64" i="8"/>
  <c r="H55" i="8"/>
  <c r="H47" i="8"/>
  <c r="M1036" i="4"/>
  <c r="I30" i="8"/>
  <c r="L1053" i="4"/>
  <c r="L1799" i="4"/>
  <c r="M1799" i="4"/>
  <c r="K1798" i="4"/>
  <c r="H1797" i="4"/>
  <c r="K1797" i="4" s="1"/>
  <c r="I66" i="8"/>
  <c r="H22" i="8"/>
  <c r="I2504" i="4"/>
  <c r="K2504" i="4" s="1"/>
  <c r="K2505" i="4"/>
  <c r="M2506" i="4"/>
  <c r="L2506" i="4"/>
  <c r="H1744" i="4"/>
  <c r="K1744" i="4" s="1"/>
  <c r="L1744" i="4" s="1"/>
  <c r="K1695" i="4"/>
  <c r="L1695" i="4" s="1"/>
  <c r="I49" i="8"/>
  <c r="K1592" i="4"/>
  <c r="H1591" i="4"/>
  <c r="K1591" i="4" s="1"/>
  <c r="L1593" i="4"/>
  <c r="M1593" i="4"/>
  <c r="H156" i="8"/>
  <c r="I156" i="8"/>
  <c r="L1487" i="4"/>
  <c r="I12" i="8"/>
  <c r="K1432" i="4"/>
  <c r="L1432" i="4" s="1"/>
  <c r="H33" i="8"/>
  <c r="G31" i="8"/>
  <c r="H31" i="8" s="1"/>
  <c r="H1372" i="4"/>
  <c r="K1372" i="4" s="1"/>
  <c r="M1372" i="4" s="1"/>
  <c r="H65" i="8"/>
  <c r="L1345" i="4"/>
  <c r="M1345" i="4"/>
  <c r="K1344" i="4"/>
  <c r="H1343" i="4"/>
  <c r="K1343" i="4" s="1"/>
  <c r="G52" i="8"/>
  <c r="I20" i="8"/>
  <c r="K1254" i="4"/>
  <c r="L1254" i="4" s="1"/>
  <c r="M1255" i="4"/>
  <c r="K1193" i="4"/>
  <c r="H1192" i="4"/>
  <c r="K1192" i="4" s="1"/>
  <c r="H1100" i="4"/>
  <c r="K1100" i="4" s="1"/>
  <c r="L1100" i="4" s="1"/>
  <c r="L1017" i="4"/>
  <c r="H15" i="8"/>
  <c r="H13" i="8"/>
  <c r="H21" i="8"/>
  <c r="M1013" i="4"/>
  <c r="L1013" i="4"/>
  <c r="K1012" i="4"/>
  <c r="H17" i="8"/>
  <c r="I17" i="8"/>
  <c r="G16" i="8"/>
  <c r="H16" i="8" s="1"/>
  <c r="H746" i="4"/>
  <c r="K746" i="4" s="1"/>
  <c r="K747" i="4"/>
  <c r="M747" i="4" s="1"/>
  <c r="M748" i="4"/>
  <c r="L748" i="4"/>
  <c r="H456" i="4"/>
  <c r="H455" i="4" s="1"/>
  <c r="H689" i="4"/>
  <c r="K689" i="4" s="1"/>
  <c r="L689" i="4" s="1"/>
  <c r="K690" i="4"/>
  <c r="M691" i="4"/>
  <c r="L691" i="4"/>
  <c r="H14" i="8"/>
  <c r="I14" i="8"/>
  <c r="M458" i="4"/>
  <c r="K457" i="4"/>
  <c r="L457" i="4" s="1"/>
  <c r="H148" i="8"/>
  <c r="I148" i="8"/>
  <c r="H514" i="4"/>
  <c r="K514" i="4" s="1"/>
  <c r="M514" i="4" s="1"/>
  <c r="H38" i="8"/>
  <c r="I38" i="8"/>
  <c r="I29" i="8"/>
  <c r="H29" i="8"/>
  <c r="G28" i="8"/>
  <c r="G746" i="4"/>
  <c r="H61" i="8"/>
  <c r="I61" i="8"/>
  <c r="M489" i="4"/>
  <c r="K472" i="4"/>
  <c r="M472" i="4" s="1"/>
  <c r="L208" i="4"/>
  <c r="M208" i="4"/>
  <c r="K207" i="4"/>
  <c r="H206" i="4"/>
  <c r="K206" i="4" s="1"/>
  <c r="H399" i="4"/>
  <c r="K400" i="4"/>
  <c r="M401" i="4"/>
  <c r="L401" i="4"/>
  <c r="K78" i="4"/>
  <c r="M78" i="4" s="1"/>
  <c r="H8" i="4"/>
  <c r="K8" i="4" s="1"/>
  <c r="L8" i="4" s="1"/>
  <c r="M2143" i="4" l="1"/>
  <c r="K2142" i="4"/>
  <c r="L2142" i="4" s="1"/>
  <c r="E9" i="8"/>
  <c r="E144" i="8" s="1"/>
  <c r="E6" i="8" s="1"/>
  <c r="I52" i="8"/>
  <c r="G27" i="8"/>
  <c r="H27" i="8" s="1"/>
  <c r="L573" i="4"/>
  <c r="H103" i="6"/>
  <c r="L798" i="4"/>
  <c r="L2143" i="4"/>
  <c r="M1694" i="4"/>
  <c r="M9" i="4"/>
  <c r="L1253" i="4"/>
  <c r="M1373" i="4"/>
  <c r="L2562" i="4"/>
  <c r="M329" i="4"/>
  <c r="L2219" i="4"/>
  <c r="M1431" i="4"/>
  <c r="L1223" i="4"/>
  <c r="M1538" i="4"/>
  <c r="L1402" i="4"/>
  <c r="M1101" i="4"/>
  <c r="M2280" i="4"/>
  <c r="L143" i="4"/>
  <c r="H67" i="8"/>
  <c r="L1314" i="4"/>
  <c r="M1222" i="4"/>
  <c r="M2389" i="4"/>
  <c r="M1131" i="4"/>
  <c r="M2084" i="4"/>
  <c r="M1132" i="4"/>
  <c r="L630" i="4"/>
  <c r="L515" i="4"/>
  <c r="M2563" i="4"/>
  <c r="L2390" i="4"/>
  <c r="L2085" i="4"/>
  <c r="L1641" i="4"/>
  <c r="M1486" i="4"/>
  <c r="M1401" i="4"/>
  <c r="M1283" i="4"/>
  <c r="M1284" i="4"/>
  <c r="M260" i="4"/>
  <c r="F9" i="8"/>
  <c r="F144" i="8" s="1"/>
  <c r="F6" i="8" s="1"/>
  <c r="L141" i="4"/>
  <c r="M1162" i="4"/>
  <c r="L572" i="4"/>
  <c r="L1069" i="4"/>
  <c r="K455" i="4"/>
  <c r="L455" i="4" s="1"/>
  <c r="M1161" i="4"/>
  <c r="M2337" i="4"/>
  <c r="L1745" i="4"/>
  <c r="L797" i="4"/>
  <c r="C118" i="6"/>
  <c r="M1539" i="4"/>
  <c r="I917" i="4"/>
  <c r="L1956" i="4"/>
  <c r="L2281" i="4"/>
  <c r="L631" i="4"/>
  <c r="M1070" i="4"/>
  <c r="I34" i="8"/>
  <c r="C9" i="8"/>
  <c r="C144" i="8" s="1"/>
  <c r="C6" i="8" s="1"/>
  <c r="L1313" i="4"/>
  <c r="L2336" i="4"/>
  <c r="I37" i="8"/>
  <c r="M1957" i="4"/>
  <c r="M1485" i="4"/>
  <c r="K1011" i="4"/>
  <c r="D9" i="8"/>
  <c r="D144" i="8" s="1"/>
  <c r="D6" i="8" s="1"/>
  <c r="M848" i="4"/>
  <c r="K847" i="4"/>
  <c r="L847" i="4" s="1"/>
  <c r="M262" i="4"/>
  <c r="L263" i="4"/>
  <c r="L514" i="4"/>
  <c r="H917" i="4"/>
  <c r="H326" i="4"/>
  <c r="K326" i="4" s="1"/>
  <c r="L326" i="4" s="1"/>
  <c r="L2220" i="4"/>
  <c r="L2025" i="4"/>
  <c r="M2026" i="4"/>
  <c r="L2026" i="4"/>
  <c r="M1898" i="4"/>
  <c r="L1898" i="4"/>
  <c r="M1897" i="4"/>
  <c r="L1897" i="4"/>
  <c r="M1798" i="4"/>
  <c r="L1798" i="4"/>
  <c r="L1797" i="4"/>
  <c r="M1797" i="4"/>
  <c r="M327" i="4"/>
  <c r="L327" i="4"/>
  <c r="M2504" i="4"/>
  <c r="L2504" i="4"/>
  <c r="M2505" i="4"/>
  <c r="L2505" i="4"/>
  <c r="M1744" i="4"/>
  <c r="M1695" i="4"/>
  <c r="L1642" i="4"/>
  <c r="I31" i="8"/>
  <c r="L1592" i="4"/>
  <c r="M1592" i="4"/>
  <c r="L1591" i="4"/>
  <c r="M1591" i="4"/>
  <c r="I145" i="8"/>
  <c r="M1432" i="4"/>
  <c r="L1372" i="4"/>
  <c r="M1344" i="4"/>
  <c r="L1344" i="4"/>
  <c r="L1343" i="4"/>
  <c r="M1343" i="4"/>
  <c r="H52" i="8"/>
  <c r="M1254" i="4"/>
  <c r="L1192" i="4"/>
  <c r="M1192" i="4"/>
  <c r="L1193" i="4"/>
  <c r="M1193" i="4"/>
  <c r="M1026" i="4"/>
  <c r="L1026" i="4"/>
  <c r="G10" i="8"/>
  <c r="I10" i="8" s="1"/>
  <c r="M1100" i="4"/>
  <c r="I11" i="8"/>
  <c r="M1012" i="4"/>
  <c r="L1012" i="4"/>
  <c r="I16" i="8"/>
  <c r="L747" i="4"/>
  <c r="M457" i="4"/>
  <c r="K456" i="4"/>
  <c r="M456" i="4" s="1"/>
  <c r="L690" i="4"/>
  <c r="M690" i="4"/>
  <c r="M689" i="4"/>
  <c r="I28" i="8"/>
  <c r="H28" i="8"/>
  <c r="M746" i="4"/>
  <c r="L746" i="4"/>
  <c r="L472" i="4"/>
  <c r="M207" i="4"/>
  <c r="L207" i="4"/>
  <c r="L206" i="4"/>
  <c r="M206" i="4"/>
  <c r="M400" i="4"/>
  <c r="L400" i="4"/>
  <c r="H398" i="4"/>
  <c r="K399" i="4"/>
  <c r="K76" i="4"/>
  <c r="L76" i="4" s="1"/>
  <c r="L78" i="4"/>
  <c r="M8" i="4"/>
  <c r="M2142" i="4" l="1"/>
  <c r="I27" i="8"/>
  <c r="K917" i="4"/>
  <c r="M455" i="4"/>
  <c r="H112" i="6"/>
  <c r="J103" i="6"/>
  <c r="I103" i="6"/>
  <c r="G9" i="8"/>
  <c r="I9" i="8" s="1"/>
  <c r="M847" i="4"/>
  <c r="M326" i="4"/>
  <c r="H10" i="8"/>
  <c r="L1011" i="4"/>
  <c r="M1011" i="4"/>
  <c r="K1010" i="4"/>
  <c r="L456" i="4"/>
  <c r="K398" i="4"/>
  <c r="H397" i="4"/>
  <c r="K397" i="4" s="1"/>
  <c r="L399" i="4"/>
  <c r="M399" i="4"/>
  <c r="M76" i="4"/>
  <c r="I112" i="6" l="1"/>
  <c r="H118" i="6"/>
  <c r="J112" i="6"/>
  <c r="H9" i="8"/>
  <c r="G144" i="8"/>
  <c r="M1010" i="4"/>
  <c r="L1010" i="4"/>
  <c r="L397" i="4"/>
  <c r="M397" i="4"/>
  <c r="M398" i="4"/>
  <c r="L398" i="4"/>
  <c r="G6" i="8" l="1"/>
  <c r="H6" i="8" s="1"/>
  <c r="I118" i="6"/>
  <c r="J118" i="6"/>
  <c r="I144" i="8"/>
  <c r="H144" i="8"/>
  <c r="I6" i="8" l="1"/>
  <c r="G920" i="4"/>
  <c r="L920" i="4" s="1"/>
  <c r="M984" i="4"/>
  <c r="L984" i="4"/>
  <c r="G919" i="4" l="1"/>
  <c r="L919" i="4" s="1"/>
  <c r="M920" i="4"/>
  <c r="G917" i="4" l="1"/>
  <c r="M917" i="4" s="1"/>
  <c r="M919" i="4"/>
  <c r="L917" i="4" l="1"/>
  <c r="G2440" i="4"/>
  <c r="L2484" i="4"/>
  <c r="M2484" i="4"/>
  <c r="L2440" i="4" l="1"/>
  <c r="M2440" i="4"/>
  <c r="L2441" i="4"/>
  <c r="M2441" i="4"/>
</calcChain>
</file>

<file path=xl/sharedStrings.xml><?xml version="1.0" encoding="utf-8"?>
<sst xmlns="http://schemas.openxmlformats.org/spreadsheetml/2006/main" count="4702" uniqueCount="608">
  <si>
    <t>OPĆINSKI SUD LIVNO</t>
  </si>
  <si>
    <t>ŽUPANIJSKI SUD LIVNO</t>
  </si>
  <si>
    <t>GIMNAZIJA LIVNO</t>
  </si>
  <si>
    <t>EKONOMSKA ŠKOLA LIVNO</t>
  </si>
  <si>
    <t>SREDNJA ŠKOLA KUPRES</t>
  </si>
  <si>
    <t>SREDNJA ŠKOLA DRVAR</t>
  </si>
  <si>
    <t>UPRAVA ZA ŠUMARSTVO</t>
  </si>
  <si>
    <t>EKONOMSKI</t>
  </si>
  <si>
    <t>RASHODI</t>
  </si>
  <si>
    <t>Indeks</t>
  </si>
  <si>
    <t>Razlika</t>
  </si>
  <si>
    <t>KOD</t>
  </si>
  <si>
    <t>(4/3)</t>
  </si>
  <si>
    <t>BRUTO PLAĆE I NAKNADE UPOSLENIH</t>
  </si>
  <si>
    <t>DOPRINOSI NA TERET UPOSLENIH</t>
  </si>
  <si>
    <t>NAKNADA ZA TOPLI OBROK</t>
  </si>
  <si>
    <t>REGRES ZA GODIŠNJI ODMOR</t>
  </si>
  <si>
    <t>OTPREMNINE ZA ODLAZAK U MIROVINU</t>
  </si>
  <si>
    <t>JUBILARNE NAGRADE</t>
  </si>
  <si>
    <t>NAKNADE U SLUČAJU SMRTI I INVALIDITETA</t>
  </si>
  <si>
    <t>DOPRINOS POSLODAVCA</t>
  </si>
  <si>
    <t>IZDACI ZA MATERIJAL I USLUGE</t>
  </si>
  <si>
    <t>PUTNI TROŠKOVI U INOZEMSTVU</t>
  </si>
  <si>
    <t>IZDACI ZA ADMINISTRATIVNI MATERIJAL</t>
  </si>
  <si>
    <t>MATERIJAL ZA JAVNI RED I SIGURNOST</t>
  </si>
  <si>
    <t>MATERIJAL ZA ČIŠĆENJE I PREHR.MATERIJAL</t>
  </si>
  <si>
    <t>USLUGE PRIJEVOZA I GORIVA</t>
  </si>
  <si>
    <t>UNAJMLJIVANJE IMOVINE I OPREME</t>
  </si>
  <si>
    <t>TEKUĆE ODRŽAVANJE</t>
  </si>
  <si>
    <t>USLUGE PRIM.ZDRAVSTVENE ZAŠTITE-LIJEČ.PREGLED.</t>
  </si>
  <si>
    <t>TEKUĆI PRIJENOSI</t>
  </si>
  <si>
    <t>POTPORE OPĆINAMA</t>
  </si>
  <si>
    <t>POTPORE ZA KULTURU</t>
  </si>
  <si>
    <t>POTPORE ZA ŠPORT</t>
  </si>
  <si>
    <t>BENIFICIJE ZA SOCIJALNU ZAŠTITU</t>
  </si>
  <si>
    <t>STIPENDIRANJE STUDENATA</t>
  </si>
  <si>
    <t>TRANSFER UDRUGAMA GRAĐANA</t>
  </si>
  <si>
    <t>POTICAJ INDUSTRIJSKOJ PROIZVODNJI, OBRTNIŠTVU,MALOM I SREDNJEM PODUZETNIŠTVU</t>
  </si>
  <si>
    <t>POTICAJ POLJOPRIVREDNOJ PROIZVODNJI</t>
  </si>
  <si>
    <t>NAKNADE ZA POVRAT VIŠE NAPLAĆENIH SREDSTAVA</t>
  </si>
  <si>
    <t>KAPITALNI PRIJENOSI</t>
  </si>
  <si>
    <t>KAPITALNI PRIJENOSI OPĆINAMA</t>
  </si>
  <si>
    <t>STUDIJE IZVEDIVOSTI PROJEKTNE DOKUMENTACIJE</t>
  </si>
  <si>
    <t>INVESTICIJSKO ODRŽAVANJE CESTA I MOSTOVA</t>
  </si>
  <si>
    <t>INVESTICIJSKO ODRŽAVANJE ZGRADA</t>
  </si>
  <si>
    <t>OTPLATA KREDITA</t>
  </si>
  <si>
    <t>BROJ UPOSLENIH</t>
  </si>
  <si>
    <t>TEKUĆE POTPORE</t>
  </si>
  <si>
    <t>RAZ-</t>
  </si>
  <si>
    <t>GLAVA</t>
  </si>
  <si>
    <t>POTROŠ.</t>
  </si>
  <si>
    <t xml:space="preserve">NAZIV </t>
  </si>
  <si>
    <t>INDEKS</t>
  </si>
  <si>
    <t>DJEL</t>
  </si>
  <si>
    <t>JEDIN.</t>
  </si>
  <si>
    <t>KORISNIKA</t>
  </si>
  <si>
    <t xml:space="preserve">SKUPŠTINA </t>
  </si>
  <si>
    <t>O1</t>
  </si>
  <si>
    <t>OOO1</t>
  </si>
  <si>
    <t>STRUČNE SLUŽBE VLADE</t>
  </si>
  <si>
    <t>OSTALE NESPOMENUTE USLUGE I DADŽBINE</t>
  </si>
  <si>
    <t>OSTALA INVESTICIJSKA ODRŽAVANJA</t>
  </si>
  <si>
    <t>URED PREDSJEDNIKA VLADE</t>
  </si>
  <si>
    <t>MATERIJAL ZA OPRAVKU I ODRŽAVANJE</t>
  </si>
  <si>
    <t>SLUŽBA ZA ODNOSE S JAVNOŠĆU</t>
  </si>
  <si>
    <t>O3</t>
  </si>
  <si>
    <t>MINISTARSTVO UNUTARNJIH POSLOVA</t>
  </si>
  <si>
    <t>OSTALE NESPOMENUTE USLUGE</t>
  </si>
  <si>
    <t>MINISTARSTVO FINANCIJA</t>
  </si>
  <si>
    <t>NAKNADE ZA POVRATE VIŠE NAPLAĆENIH SREDST.</t>
  </si>
  <si>
    <t>MINISTARSTVO PRAVOSUĐA I UPRAVE</t>
  </si>
  <si>
    <t>O2</t>
  </si>
  <si>
    <t>OTPREMNINE</t>
  </si>
  <si>
    <t>OOO2</t>
  </si>
  <si>
    <t>ŽUPANIJSKO JAVNO TUŽITELJSTVO LIVNO</t>
  </si>
  <si>
    <t>OOO3</t>
  </si>
  <si>
    <t>ŽUPANIJSKO JAVNO PRAVOBRANITELJSTVO LIVNO</t>
  </si>
  <si>
    <t>MINISTARSTVO GOSPODARSTVA</t>
  </si>
  <si>
    <t>POTICAJ INDUSTRIJSKOJ PROIZVODNJI , OBRTN.MALOM I SRED.PODUZETN.I SUB.KAMATA</t>
  </si>
  <si>
    <t>STUDIJE IZVED.PROJEKTNE DOKUMENTACIJE</t>
  </si>
  <si>
    <t>MINISTARSTVO ZNANOSTI,PROSVJ.KULT.I ŠPORTA</t>
  </si>
  <si>
    <t>USLUGE PRIMARNE ZDR.ZAŠTITE LIJEČNIČKI PREGLEDI</t>
  </si>
  <si>
    <t>KAPITALNE POTPORE OSNOVNIM ŠKOLAMA</t>
  </si>
  <si>
    <t>O.Š. IVAN GORAN KOVAČIĆ LIVNO</t>
  </si>
  <si>
    <t>O.Š. FRA LOVRO KARAULA LIVNO</t>
  </si>
  <si>
    <t>O.GLAZBENA ŠKOLA F.VILHAR LIVNO</t>
  </si>
  <si>
    <t>OOO4</t>
  </si>
  <si>
    <t>O.Š. IVAN MAŽURANIĆ TOMISLAVGRAD</t>
  </si>
  <si>
    <t>OOO5</t>
  </si>
  <si>
    <t>O.Š. STJEPAN RADIĆ PRISOJE TOMISLAVGRAD</t>
  </si>
  <si>
    <t>OOO6</t>
  </si>
  <si>
    <t>OOO7</t>
  </si>
  <si>
    <t>OSNOVNA GLAZBENA ŠKOLA TOMISLAVGRAD</t>
  </si>
  <si>
    <t>OOO8</t>
  </si>
  <si>
    <t>OOO9</t>
  </si>
  <si>
    <t>O.Š. FRA MIROSLAV DŽAJA KUPRES</t>
  </si>
  <si>
    <t>OO10</t>
  </si>
  <si>
    <t>OO11</t>
  </si>
  <si>
    <t>USLUGE STRUČNOG OBRAZOVANJA</t>
  </si>
  <si>
    <t>INVESTICIJSKO ODRŽAVANJE ZGRADE</t>
  </si>
  <si>
    <t>SREDNJA STRUKOVNA ŠKOLA S.S.KRANJČEVIĆ</t>
  </si>
  <si>
    <t>GIMNAZIJA MARKO MARULIĆ TOMISLAVGRAD</t>
  </si>
  <si>
    <t>SREDNJA STRUKOVNA ŠKOLA TOMISLAVGRAD</t>
  </si>
  <si>
    <t>SREDNJA ŠKOLA TIN UJEVIĆ GLAMOČ</t>
  </si>
  <si>
    <t>USLUGE ZA STRUČNO OBRAZOVANJE</t>
  </si>
  <si>
    <t>MINISTARSTVO GRADITELJSTVA,OBNOVE,PROST.</t>
  </si>
  <si>
    <t>UREĐENJA I ZAŠTITE OKOLIŠA</t>
  </si>
  <si>
    <t>OSTALE NEPOMENUTE USLUGE-ZAŠTITA OKOLIŠA</t>
  </si>
  <si>
    <t>MINISTARSTVO POLJOPRIVREDE, VODOPRIVREDE I</t>
  </si>
  <si>
    <t>ŠUMARSTVA</t>
  </si>
  <si>
    <t>PUTNI TROŠKOVI U INOZEMSTVO</t>
  </si>
  <si>
    <t>KAPITALNE POTPORE</t>
  </si>
  <si>
    <t>KAPITALNE POTPORE OPĆINAMA (VODOPRIVREDA)</t>
  </si>
  <si>
    <t>MINIST. POLJOPR., VODOPR. I ŠUMARSTVA</t>
  </si>
  <si>
    <t>REGRES ZA GODIŠNJI ODMOR I ODV.ŽIVOT</t>
  </si>
  <si>
    <t>STUDIJE IZVODIVOSTI PROJEKTNE DOKUMENTACIJE</t>
  </si>
  <si>
    <t>MINISTARSTVO ZDRAVSTVA,RADA, SOC.SKRBI I</t>
  </si>
  <si>
    <t>OSTALE NEPOMENUTE USLUGE</t>
  </si>
  <si>
    <t>UPRAVA ZA PITANJE BRANITELJA</t>
  </si>
  <si>
    <t>POSLOVE</t>
  </si>
  <si>
    <t>DIREKCIJA ROBNIH REZERVI</t>
  </si>
  <si>
    <t>URED ZA ZAKONODAVSTVO</t>
  </si>
  <si>
    <t>UPRAVA ZA CIVILNU ZAŠTITU</t>
  </si>
  <si>
    <t>RAZLIKA</t>
  </si>
  <si>
    <t>Proračun</t>
  </si>
  <si>
    <t>(4-3)</t>
  </si>
  <si>
    <t>OSTALE NESPOMENUTE USLUGE I DAŽBINE</t>
  </si>
  <si>
    <t>NAKNADE U SLUČAJU SMRTI I INVALIDNINE</t>
  </si>
  <si>
    <t>NAKNADA ZA SLUČAJ SMRTI I INVALIDITETA</t>
  </si>
  <si>
    <t>OSTALE POTPORE</t>
  </si>
  <si>
    <t>FUNKC.</t>
  </si>
  <si>
    <t>KLASIF.</t>
  </si>
  <si>
    <t>KAPITALNE POTPORE DRUGIM RAZINAMA VLASTI</t>
  </si>
  <si>
    <t>NAKNADE ZA POVRAT PO SUDSKIM PRESUDAMA</t>
  </si>
  <si>
    <t>TROŠKOVI VJEŠTAČENJA,SVJEDOKA I SUD.POROT.</t>
  </si>
  <si>
    <t>TROŠKOVI ODVJET. U PREDMETIMA OBVEZ.OBRANE</t>
  </si>
  <si>
    <t>TROŠKOVI VJEŠTAČENJA,SVJEDOKA I SUD.POROTN.</t>
  </si>
  <si>
    <t>TROŠKOVI ODVJ.U PREDMETIMA OBV.OBRANE</t>
  </si>
  <si>
    <t>TROŠKOVI VJEŠTA.SVJEDOKA I SUDACA POROTNIK.</t>
  </si>
  <si>
    <t>TROŠKOVI ODVJ. U PREDMETIMA OBV.OBRANE</t>
  </si>
  <si>
    <t>TROŠKOVI VJEŠTAČ.SVJEDOKA I SUDACA POROT.</t>
  </si>
  <si>
    <t>TROŠKOVI ODVJ. U PRED.OBV.OBRANE</t>
  </si>
  <si>
    <t>NAKNADE ZA ODVOJENI ŽIVOT</t>
  </si>
  <si>
    <t>NAKNADE ZA TROŠKOVE SMJEŠTAJA</t>
  </si>
  <si>
    <t>PRIHODI</t>
  </si>
  <si>
    <t>I-POREZNI PRIHODI</t>
  </si>
  <si>
    <t>POREZ NA DOBIT POJEDINACA I PODUZEĆA</t>
  </si>
  <si>
    <t>POREZ NA PRIHOD OD IMOVINE I IMOVINSKIH PRAVA</t>
  </si>
  <si>
    <t xml:space="preserve">POREZ NA DOBIT </t>
  </si>
  <si>
    <t>POREZ NA PLAĆU I RADNU SNAGU</t>
  </si>
  <si>
    <t>POREZ NA PLAĆU I DRUGA OSOBNA PRIMANJA</t>
  </si>
  <si>
    <t>POREZ NA DODATNA PRIMANJA</t>
  </si>
  <si>
    <t>POREZ NA IMOVINU</t>
  </si>
  <si>
    <t>POREZ NA PROMET NEPOKRETNOSTI</t>
  </si>
  <si>
    <t>OSTALI POREZI</t>
  </si>
  <si>
    <t>II-NEPOREZNI PRIHODI</t>
  </si>
  <si>
    <t>OSTALI PRIHODI OD IMOVINE</t>
  </si>
  <si>
    <t>ŽUPANIJSKE ADMINISTRATIVNE PRISTOJBE</t>
  </si>
  <si>
    <t>ŽUPANIJSKE NAKNADE</t>
  </si>
  <si>
    <t>OSTALE ŽUPANIJSKE NAKNADE</t>
  </si>
  <si>
    <t>VODNA NAKNADA PRI REGISTRACIJI VOZILA</t>
  </si>
  <si>
    <t>POSEBNA VODNA NAKNADA ZA ISKORIŠT. VODE</t>
  </si>
  <si>
    <t>POSEBNA VODNA NAKNADA ZA ZAŠTITU VODA</t>
  </si>
  <si>
    <t>NAKNADA ZA UPORABU PUT.ZA VOZILA PRAV.OSOB.</t>
  </si>
  <si>
    <t>NAKNADA ZA UPORABU PUT.ZA VOZILA GRAĐANA</t>
  </si>
  <si>
    <t>NAKNADA ZA KORIŠTENJE OPĆE KOR. FUNKCIJA ŠUMA</t>
  </si>
  <si>
    <t>OSTALE NAKNADE</t>
  </si>
  <si>
    <t>PRIHODI OD PRUŽANJA USLUGA GRAĐANIMA</t>
  </si>
  <si>
    <t>OSTALI PRIHODI</t>
  </si>
  <si>
    <t>NAKNADA ZA ODVOJEN ŽIVOT</t>
  </si>
  <si>
    <t>NAKNADA ZA SMJEŠTAJ</t>
  </si>
  <si>
    <t>ESCROW-Prihodi od privatizacije</t>
  </si>
  <si>
    <t>NOVČANE KAZNE (NEPOREZNI PRIHODI)</t>
  </si>
  <si>
    <t>NOVČANE KAZNE PO ŽUPANIJSKIM PROPISIMA</t>
  </si>
  <si>
    <t>PUTNI TROŠKOVI U ZEMLJI</t>
  </si>
  <si>
    <t>PUTNI TROŠKOVI</t>
  </si>
  <si>
    <t>PRIJEN. SREDSTAVA  PARLAMENT. POLITIČKIM STRANK.</t>
  </si>
  <si>
    <t>PROGNANIH</t>
  </si>
  <si>
    <t>KAMATA NA DOMAĆA POZAJMLJIVANJA</t>
  </si>
  <si>
    <t>USLUGE  REPREZENTACIJE</t>
  </si>
  <si>
    <t xml:space="preserve">USLUGE INFORMIRANJA </t>
  </si>
  <si>
    <t>SUBVENCIJE ZA VETERINARSTVO</t>
  </si>
  <si>
    <t>OTPLATA DOMAĆEG POZAJMLJIVANJA</t>
  </si>
  <si>
    <t>KAMATE OD DOMAĆIH FIN. INSTITUCIJA (LEASSING)</t>
  </si>
  <si>
    <t>POREZ NA UKUPAN PRIHOD FIZIČKIH OSOBA</t>
  </si>
  <si>
    <t>IZDATCI ZA MATERIJAL I USLUGE</t>
  </si>
  <si>
    <t>IZDATCI ZA ENERGIJU</t>
  </si>
  <si>
    <t>IZDATCI ZA ELEKTRIČNU ENERGIJU</t>
  </si>
  <si>
    <t>IZDATCI ZA CENTRALNO GRIJANJE</t>
  </si>
  <si>
    <t>IZDATCI ZA VODU, KANALIZACIJU I ODVOZ SMEĆA</t>
  </si>
  <si>
    <t xml:space="preserve">IZDATCI ZA MATERIJAL  </t>
  </si>
  <si>
    <t>IZDATCI ZA ADMINISTRATIVNI MATERIJAL</t>
  </si>
  <si>
    <t>IZDATCI ZA OBRAZOVNI MATERIJAL</t>
  </si>
  <si>
    <t>IZDATCI ZA ODJEĆU I OBUĆU</t>
  </si>
  <si>
    <t xml:space="preserve">IZDATCI ZA INFORMIRANJE </t>
  </si>
  <si>
    <t>IZDATCI ZA REPREZENTACIJU</t>
  </si>
  <si>
    <t>IZDATCI ZA STRUČNO OBRAZOVANJE</t>
  </si>
  <si>
    <t>IZDATCI ZA RASELJENE OSOBE</t>
  </si>
  <si>
    <t>IZDATCI ZA KAMATE I OSTALE NAKNADE</t>
  </si>
  <si>
    <t>USLUGE OPRAVKE I ODRŽAVANJA PROMETNICA</t>
  </si>
  <si>
    <t>NAKNADE ZA SLUČAJ SMRTI I INVALIDITETA</t>
  </si>
  <si>
    <t>IZDATCI ZA OSIGURANJE</t>
  </si>
  <si>
    <t>IZDATCI ZA INFORMIRANJE</t>
  </si>
  <si>
    <t>IZDATCI ZA  REPREZENTACIJU</t>
  </si>
  <si>
    <t>IZDATCI ZA KAMATE</t>
  </si>
  <si>
    <t>IZDATCI ZA NESPOMENUTE USLUGE I DAŽBINE</t>
  </si>
  <si>
    <t>IZDATCI ZA TEL. I POŠTANSKE USLUGE (PTT)</t>
  </si>
  <si>
    <t>MATERIJAL ZA ČIŠĆENJE I PREHRAMBENI MATERIJAL</t>
  </si>
  <si>
    <t>PRIJEN.SREDSTAVA PARLAMENT. POLIT. STRANKAMA.</t>
  </si>
  <si>
    <t>MATERIJAL ZA ČIŠĆENJE I PREHR. MATERIJAL</t>
  </si>
  <si>
    <t>STUDIJE IZVEDIV. PROJEKTNE DOKUMENTACIJE</t>
  </si>
  <si>
    <t>KAMATE NA POZAJMICE KROZ DRŽAVU</t>
  </si>
  <si>
    <t>OSTALE POTPORE-BESPLATNI UDŽBENICI</t>
  </si>
  <si>
    <t>OTPLATA KREDITA KROZ DRŽAVU (DAZ004)</t>
  </si>
  <si>
    <t>UPRAVA ZA GEODETSKE I IMOVINSKO-PRAVNE</t>
  </si>
  <si>
    <t>KAPITALNI PRIJENOSI DRUGIM RAZINAMA VLASTI</t>
  </si>
  <si>
    <t>POREZ NA DOBIT PODUZEĆA</t>
  </si>
  <si>
    <t>PRIHODI PO PROPISIMA DO 31.12.2005.GOD.</t>
  </si>
  <si>
    <t>POREZI NA PRODAJU DOBARA I USLUGA</t>
  </si>
  <si>
    <t>POREZ NA PROMET POSEBNIH USLUGA</t>
  </si>
  <si>
    <t>OSTALI POREZI NA PROMET PROIZ. I USLUGA</t>
  </si>
  <si>
    <t>PRIHODI OD JAVNIH PODUZEĆA</t>
  </si>
  <si>
    <t>NAKN.I PRIST. I PRIH.OD PRUŽ. JAVN.USL.</t>
  </si>
  <si>
    <t>ADMINISTRATIVNE PRISTOJBE</t>
  </si>
  <si>
    <t>SUDSKE PRISTOJBE</t>
  </si>
  <si>
    <t>POSEBNE NAKNADE I PRISTOJBE</t>
  </si>
  <si>
    <t>PRIHODI OD VLASTITE DJELATNOSTI</t>
  </si>
  <si>
    <t>NOVČANE KAZNE</t>
  </si>
  <si>
    <t>NABAVA GRAĐEVINA</t>
  </si>
  <si>
    <t>NABAVA OPREME-UREDSKA</t>
  </si>
  <si>
    <t>NABAVA OPREME-PRIJEVOZNA</t>
  </si>
  <si>
    <t>NABAVA POLICIJSKE OPREME</t>
  </si>
  <si>
    <t>NABAVA OSTALE OPREME</t>
  </si>
  <si>
    <t xml:space="preserve">NABAVA OPREME-UREDSKA </t>
  </si>
  <si>
    <t>NABAVA OSTALIH STALNIH SREDSTAVA</t>
  </si>
  <si>
    <t>OTPLATA DOMAĆEG POZAJMLJIVANJA (DAZ003)</t>
  </si>
  <si>
    <t>UPRAVA ZA INSPEKCIJSKE POSLOVE</t>
  </si>
  <si>
    <t>REKONSTRUKCIJA I INVEST. ODRŽAVANJE</t>
  </si>
  <si>
    <t>KAPITALNI PRIJENOSI POJEDINCIMA I NEPROFITNIM ORGANIZACIJAMA-BRANITELJI</t>
  </si>
  <si>
    <t>UKUPNO TEKUĆI RASHODI(I + II)</t>
  </si>
  <si>
    <t>III. KAPITALNI IZDATCI</t>
  </si>
  <si>
    <t>I. TEKUĆA PRIČUVA-REZERVA</t>
  </si>
  <si>
    <t>II. TEKUĆI IZDATCI</t>
  </si>
  <si>
    <t>I. TEKUĆA REZERVA-PRIČUVA</t>
  </si>
  <si>
    <t>III. KAPITALNI RASHODI</t>
  </si>
  <si>
    <t>ŠKOLE</t>
  </si>
  <si>
    <t>NIŽE POTROŠAČKE JEDINICE</t>
  </si>
  <si>
    <t>SUDOVI</t>
  </si>
  <si>
    <t>TEKUĆI PRIJENOSI-POTPORE</t>
  </si>
  <si>
    <t>KAPITALNI PRIJENOSI-POTPORE</t>
  </si>
  <si>
    <t>IZDATCI ZA RAD POVJERENSTAVA/KOMISIJA</t>
  </si>
  <si>
    <t>IZDATCI ZA NAKNADE SKUPŠT. ZASTUPNICIMA</t>
  </si>
  <si>
    <t>POSEBNA NAKNADA NA DOHODAK ZA ZAŠTITU OD PRIRODNIH I DRUGIH NESREĆA</t>
  </si>
  <si>
    <t>UNAJMLJIVANJE IMOVINE</t>
  </si>
  <si>
    <t>PRIHODI OD POREZA NA DOHODAK</t>
  </si>
  <si>
    <t>PLAĆE I NAKNADE PLAĆE PO UMANJENJU DOPRINOSA</t>
  </si>
  <si>
    <t>PLAĆE I NAKNADE PLAĆE  PO UMANJENJU DOPRINOSA</t>
  </si>
  <si>
    <t>UPRAVA ZA CESTE</t>
  </si>
  <si>
    <t>POREZ NA UGOVORE, VANJS.SUR., KOMISIJE...</t>
  </si>
  <si>
    <t>POREZI NA UGOVORE, VANJS.SUR., KOMISIJE ...</t>
  </si>
  <si>
    <t>POREZI NAUGOVORE, VANJS.SUR., KOMISIJE...</t>
  </si>
  <si>
    <t>POREZI NA UGOVORE, VANJS.SUR., KOMISIJE...</t>
  </si>
  <si>
    <t>POREZI NA UGOVORE, VANJS.SUR.,KOMISIJE...</t>
  </si>
  <si>
    <t>POREZI NA UGOVORE, VANJS. SUR., KOMISIJE...</t>
  </si>
  <si>
    <t>POREZI NA UGOVORE, VANJSK.SUR., KOMISIJE...</t>
  </si>
  <si>
    <t>POREZI NA UGOVORE,VANJS.SUR., KOMISIJE...</t>
  </si>
  <si>
    <t>PORZI NA UGOVORE, VANJS.SUR.,KOMISIJE...</t>
  </si>
  <si>
    <t>POREZI NA UGOVORE,VANJS.SURAD., KOMISIJE..</t>
  </si>
  <si>
    <t>POTPORE POJEDINCIMA</t>
  </si>
  <si>
    <t>OSTALE POTPORE POJEDINCIMA</t>
  </si>
  <si>
    <t xml:space="preserve"> </t>
  </si>
  <si>
    <t>ZAVOD ZA HRANU I VETERINARSTVO</t>
  </si>
  <si>
    <t>NABAVA ZEMLJIŠTA</t>
  </si>
  <si>
    <t>UGOVORENE USLUGE, INFORMIR, REPREZENT., VANJSKA SURADNJA, HONORAR I POREZ</t>
  </si>
  <si>
    <t>II - P O S E B N I    D I O</t>
  </si>
  <si>
    <t>B. UKUPNI RASHODI I IZDATCI (I+II+III)</t>
  </si>
  <si>
    <t>IZDATCI ZA BANKARSKE USLUGE I OSIGURANJA</t>
  </si>
  <si>
    <t>O.Š. FRA MIJO ČUIĆ BUKOVICA TOMISLAVGRAD</t>
  </si>
  <si>
    <t xml:space="preserve">B. UKUPNI RASHODI I IZDATCI </t>
  </si>
  <si>
    <t>A.</t>
  </si>
  <si>
    <t>PRIHODI OD POREZA NA DOH. FIZ.OSOBA OD NES.DJ.</t>
  </si>
  <si>
    <t>PRIH.OD POREZA NA DOH. OD DRUGIH SAM.DJEL.</t>
  </si>
  <si>
    <t>POSEBNA NAKNADA ZA ZAŠTITU OD PRIR. I DR. NESREĆA</t>
  </si>
  <si>
    <t>STUDIJE IZVEDIVOSTI PROJ. DOKUMENTACIJE</t>
  </si>
  <si>
    <t>UGOVORENE USLUGE, INFORMIRANJE, REPREZENTACIJA, VANJSKA SURADNJA, HONORAR I POREZ</t>
  </si>
  <si>
    <t>PRIH.OD POREZA NA DOH.FIZ.OSOBA OD IMOV. I IM.PRAVA</t>
  </si>
  <si>
    <t>PRIH.OD POREZA NA DOH.FIZ.OSOBA OD SAM. DJEL.</t>
  </si>
  <si>
    <t>OPĆA VODNA NAKNADA</t>
  </si>
  <si>
    <t>OTPLATA UNUTARNJEG DUGA</t>
  </si>
  <si>
    <t>02</t>
  </si>
  <si>
    <t>O.Š. "GRAHOVO"  B. GRAHOVO</t>
  </si>
  <si>
    <t>POREZ NA DOBIT OD GOSP.I PROF. DJELATNOSTI</t>
  </si>
  <si>
    <t>POREZI NA DOBIT POJEDINACA (zaostale uplate)</t>
  </si>
  <si>
    <t>POREZI NA PLAĆE (zaostale uplate)</t>
  </si>
  <si>
    <t>POREZ NA IMOVINU OD FIZIČKIH OSOBA</t>
  </si>
  <si>
    <t>PRIHODI OD NEIZRAVNIH POREZA</t>
  </si>
  <si>
    <t>PRIHODI OD NEIZ. POREZA KOJI PRIPADAJU ŽUPANIJI</t>
  </si>
  <si>
    <t>PRIHODI OD NEIZ. POR.KOJI PRIPADAJU DIREKCIJI CESTA</t>
  </si>
  <si>
    <t>PRIHODI OD POD. AKTIVNOSTI I IMOVINE I PRIHODI OD POZ. TEČAJNIH RAZLIKA</t>
  </si>
  <si>
    <t>PRIHODI OD EKSPLOATACIJE PRIRODNIH RESURSA</t>
  </si>
  <si>
    <t>PRIHODI OD DIVIDENDI I UDJELA U PROFITU U JAVNIM PODUZEĆIMA I FINANCIJSKIM INSTITUCIJAMA</t>
  </si>
  <si>
    <t>ŽUPANIJSKE SUDSKE PRISTOJBE</t>
  </si>
  <si>
    <t>OSTALE PRORAČUNSKE NAKNADE I PRISTOJBE</t>
  </si>
  <si>
    <t>POSEBNA VODNA NAKNADA ZA KORIŠTENJE VODE ZA PROIZV. EL.ENERGIJE U HIDROAKUMULACIJAMA</t>
  </si>
  <si>
    <t>SREDSTVA ZA JEDNOSTAVNU BIOLOŠKU REPR.ŠUMA</t>
  </si>
  <si>
    <t>PRIHODI OD PRUŽANJA USLUGA DRUGIM RAZINAMA VLASTI</t>
  </si>
  <si>
    <t>TEKUĆE POTPORE - GSM - LICENCA</t>
  </si>
  <si>
    <t>IZDATCI ZA TELEFONSKE I POŠTANSKE USLUGE (PTT)</t>
  </si>
  <si>
    <t xml:space="preserve">BRUTO PLAĆE I NAKNADE PLAĆE        </t>
  </si>
  <si>
    <t xml:space="preserve">NAKNADE TROŠKOVA UPOSLENIH </t>
  </si>
  <si>
    <t>NAKNADE ZA PRIJEVOZ NA POSAO I S POSLA</t>
  </si>
  <si>
    <t>IZDATCI ZA KOMUNIKACIJU I KOM. USLUGE</t>
  </si>
  <si>
    <t xml:space="preserve">OSTALE NESPOMENUTE USLUGE </t>
  </si>
  <si>
    <t>OSTALE POTPORE POJEDINCIMA-CIVILNE ŽRTVE RATA</t>
  </si>
  <si>
    <t>OSTALE ISPLATE POJEDINCIMA- PORODILJSKI DOPUST</t>
  </si>
  <si>
    <t>KAMATE NA POZAJMICE PRIMLJENE KROZ DRŽAVU</t>
  </si>
  <si>
    <t xml:space="preserve">REKONSTRUKCIJA </t>
  </si>
  <si>
    <t xml:space="preserve">BRUTO PLAĆE I NAKNADE PLAĆE       </t>
  </si>
  <si>
    <t>NAKNADE TROŠKOVA UPOSLENIH</t>
  </si>
  <si>
    <t>IZD. ZA KOMUNIKACIJU I KOMUNALNE USLUGE</t>
  </si>
  <si>
    <t>OST. POTPORE POJEDINCIMA-CIVILNE ŽRTVE RATA</t>
  </si>
  <si>
    <t>REKONSTRUKCIJA</t>
  </si>
  <si>
    <t>OSTALI IZDATCI ZA DRUGE SAM. DJELATNOSTI I POVREMENOG SAMOSTALNOG RADA- UGOVORI</t>
  </si>
  <si>
    <t>BENEFICIJE ZA SOCIJALNU ZAŠTITU</t>
  </si>
  <si>
    <t>POTPORE I DONACIJE</t>
  </si>
  <si>
    <t>(11/7)</t>
  </si>
  <si>
    <t>(11-7)</t>
  </si>
  <si>
    <t>11 (8+9+10)</t>
  </si>
  <si>
    <t xml:space="preserve">SREDSTVA IZ PRORAČUNA </t>
  </si>
  <si>
    <t>NOVČANA POMOĆ INVALIDNIM OSOBAMA</t>
  </si>
  <si>
    <t>PRIMLJENE TEK. POTPORE OD OSTALIH RAZINA VLASTI</t>
  </si>
  <si>
    <t>PRIMLJENE TEKUĆE POTPORE OD INOZEMNIH VLADA I MEĐUNARODNIH ORGANIZACIJA</t>
  </si>
  <si>
    <t>B.</t>
  </si>
  <si>
    <t>I. TEKUĆA REZERVA- PRIČUVA</t>
  </si>
  <si>
    <t>NABAVA OPREME- UREDSKA</t>
  </si>
  <si>
    <t>OST. ISPLATE POJEDINCIMA-PORODILJNI DOPUST</t>
  </si>
  <si>
    <t>NAGRADE ZA REZULTATE RADA (NATJECANJA)</t>
  </si>
  <si>
    <t>OSTALE POTPORE-ELEMENTARNE NEPOGODE</t>
  </si>
  <si>
    <t>KAPITALNE POTPORE NEPROFITNIM ORGANIZACIJAMA</t>
  </si>
  <si>
    <t>DONACIJE</t>
  </si>
  <si>
    <t>DONACIJE OD STRANIH PRAVNIH OSOBA</t>
  </si>
  <si>
    <t>III-TEKUĆE POTPORE ( POTPORE I DONACIJE )</t>
  </si>
  <si>
    <t>POTPORA ZA ŽUP.ZAVOD ZA ZAPOŠLJAVANJE</t>
  </si>
  <si>
    <t>OSTALE POTPORE-(BESPL.UDŽBENICI, EL.NEPOGODE)</t>
  </si>
  <si>
    <t>OSTALE POTPORE POJEDINCIMA- PRIPRAVNICI</t>
  </si>
  <si>
    <t>SUBVENCIJE JAVNIM PODUZEĆIMA- JP"BLIDINJE"</t>
  </si>
  <si>
    <t>OSTALE POTPORE-PRIJEVOZ</t>
  </si>
  <si>
    <t>NAKNADA ZA ZAŠTITU OKOLIŠA</t>
  </si>
  <si>
    <t>TEK. POTPORE OD INOZEMNIH VLADA-EU FONDOVI</t>
  </si>
  <si>
    <t>POTPORE NIŽIM RAZ.VLASTI-PRIJEVOZ UČENIKA</t>
  </si>
  <si>
    <t>POTPORE NIŽIM RAZINAMA VLASTI</t>
  </si>
  <si>
    <t>POTPORE NIŽIM RAZINAMA VLASTI-PRIJEVOZ UČENIKA</t>
  </si>
  <si>
    <t>DUGOROČNI KREDITI I ZAJMOVI - MMF</t>
  </si>
  <si>
    <t>NAKNADE ZA POVRAT-IZVANSUDSKE NAGODBE</t>
  </si>
  <si>
    <t>IZDATCI ZA VOLONTERSKI RAD</t>
  </si>
  <si>
    <t>NAKNADA ZA ZAŠTITU OKOLIŠA-RAZGRANIČENJE*</t>
  </si>
  <si>
    <t>POSEBNA NAKNADA-RAZGRANIČENJA*</t>
  </si>
  <si>
    <t>IV.KAPITALNI TRANSFERI</t>
  </si>
  <si>
    <t>KAPITALNI TRANSFERI OD MEĐUNARODNIH ORGANIZACIJA</t>
  </si>
  <si>
    <t>DUGOROČNI KREDITI ZAJMOVI-za likvidnost</t>
  </si>
  <si>
    <t>OSTALI IZDATCI ZA DRUGE SAM. DJELATNOSTI I POVREMENOG SAMOSTALNOG RADA- UGOVORI, MRTVOZORNIŠTVO</t>
  </si>
  <si>
    <t>OSTALE NESP. USLUGE (PRITVORSKE JEDINICE)</t>
  </si>
  <si>
    <t>UKUPNI PRIHODI (I+II+III+IV)</t>
  </si>
  <si>
    <t xml:space="preserve"> V-PRIMITCI FINANCIRANJA</t>
  </si>
  <si>
    <t>UKUPNO PRIHODI, PRIMITCI, FINANCIRANJE    (I+II+III+IV+V)</t>
  </si>
  <si>
    <t>PRIMARNA ZDRAVSTVENA ZAŠTITA</t>
  </si>
  <si>
    <t>POTPORA NEPROFITNIM ORGANIZACIJAMA- AGENCIJA ZA PRIVATIZACIJU</t>
  </si>
  <si>
    <t>POTPORE NEPROFITNIM ORGANIZACIJAMA-AGENCIJA ZA PRIVATIZACIJU</t>
  </si>
  <si>
    <t xml:space="preserve">TEKUĆI TRANSFERI MEĐUNARODNIM ORGANIZACIJAMA - UNDP </t>
  </si>
  <si>
    <t>IZDATCI ZA RAD KOMISIJA</t>
  </si>
  <si>
    <t>POTPORE ZA MUZEJE-FRANJEVAČKI MUZEJ TOMISLAVGRAD I LIVNO</t>
  </si>
  <si>
    <t>STUDIJE IZVEDIVOSTI PROJEKT.DOMENTACIJE</t>
  </si>
  <si>
    <t>STUDIJE IZVEDIVOSTI PROJEKTNE DOKUMENT.</t>
  </si>
  <si>
    <t>OSTALE NESPOM. USLUGE-SPECIJALNA KASA</t>
  </si>
  <si>
    <t>TRANSFER UDRUG.-CRVENI KRIŽ HBŽ I INVAL.OS.</t>
  </si>
  <si>
    <t>TEKUĆI TRANSFERI-PREKOGRANIČNA SURADNJA</t>
  </si>
  <si>
    <t>POTPORE ZA MUZEJE- FRANJ. MUZEJ TG I LIVNO</t>
  </si>
  <si>
    <t>OSTALI IZDATCI ZA DRUGE SAM. DJEL.- UGOVORI</t>
  </si>
  <si>
    <t>CENTAR "NOVA NADA"</t>
  </si>
  <si>
    <t>OST. POT. POJED.-JED.NOV.POMOĆ ZA BOLESNE</t>
  </si>
  <si>
    <t>OO12</t>
  </si>
  <si>
    <t>TEKUĆI TRANSFERI-RAZVOJNA AGENCIJA</t>
  </si>
  <si>
    <t>DUGOROČNI KREDIT-Projekt "Energetska efikasnost u BiH"</t>
  </si>
  <si>
    <t>NAKNADA ZA KORIŠTENJE DRŽAVNIH ŠUMA</t>
  </si>
  <si>
    <t>UGOVORENE USLUGE, INFOR., REPREZENTACIJA, VANJSKA SUR., HONORAR I POREZ</t>
  </si>
  <si>
    <t>NAKNADE ZA POVRATE PO SUDSKIM PRESUDAMA</t>
  </si>
  <si>
    <t>IZVRŠENJE SUDSKIH PRESUDA</t>
  </si>
  <si>
    <t>IZDATCI ZA OSTALE MATERIJALE (ODJEĆA,OBUĆA)</t>
  </si>
  <si>
    <t>STUDIJE IZVODLJIV. PROJEKTNE DOKUMENTACIJE</t>
  </si>
  <si>
    <t>OSTALE ISPLATE POJEDINCIMA- DJEČIJI DOPLATAK</t>
  </si>
  <si>
    <t>OST. ISPLATE POJEDINCIMA-DJEČIJI DOPLATAK</t>
  </si>
  <si>
    <t>7 (4+5+6)</t>
  </si>
  <si>
    <t>DUGOROČNI KREDITI-(završetak ceste Lipa-Blidinje)</t>
  </si>
  <si>
    <t>POREZ NA IMOVINU OD PRAVNIH OSOBA</t>
  </si>
  <si>
    <t>PRIHODI OD IZNAJMLJIVANJA ZEMLJIŠTA</t>
  </si>
  <si>
    <t>UNAJMLJIVANJE OPREME, IMOVINE I NEMAT.IMOV.</t>
  </si>
  <si>
    <t>POTPORE-SREDSTVA ZA ZAŠTITU OKOLIŠA</t>
  </si>
  <si>
    <t>POTPORA SREDSTVA ZA ZAŠTITU OKOLIŠA</t>
  </si>
  <si>
    <t>TEKUĆE POTPORE - MINISTARSTVIMA I UPRAVAMA</t>
  </si>
  <si>
    <t>IZDATCI ZA OSTALI MATERIJAL /odjeća, obuća, čiš../</t>
  </si>
  <si>
    <t>IZVRŠENJE SUD. PRESUDA-EL.ENER.ZA DZ TG i ŽUP.BOL.</t>
  </si>
  <si>
    <t>(7/3)</t>
  </si>
  <si>
    <t>(7-3)</t>
  </si>
  <si>
    <t>OBRAZOVANJE OD ZNAČAJA ZA ŽUPANIJU</t>
  </si>
  <si>
    <t>SUBVENCIJE PRIVATNIM PODUZ. I PODUZETNICIMA</t>
  </si>
  <si>
    <t>OPOREZIVI DIO REGRESA</t>
  </si>
  <si>
    <t>STUDIJE IZVEDIVOSTI</t>
  </si>
  <si>
    <t>POTP.ZA ZDRAV. INSTIT.-OD ZNAČAJA ZA ŽUPANIJU</t>
  </si>
  <si>
    <t>POTP. ZA ZDRAV. INSTITUCIJE OD ZNAČAJA ZA ŽUPANIJU</t>
  </si>
  <si>
    <t>PRIMARNA OPĆA ZDRAVSTVENA ZAŠTITA</t>
  </si>
  <si>
    <t xml:space="preserve">PRIH.OD POREZ.NA DOH.OD FIZ.OSOBA NA DOB.OD NAGRADNIH IGARA I IGARA NA SREĆU </t>
  </si>
  <si>
    <t>0002</t>
  </si>
  <si>
    <t>NAKNADE ZA OPĆE KORISNE FUNKCIJE ŠUMA</t>
  </si>
  <si>
    <t>REKONSTRUKCIJA I INVEST.ODRŽAVANJE</t>
  </si>
  <si>
    <t>DRUGI TEKUĆI RASHODI - POVRATI ZA PROJEKTE</t>
  </si>
  <si>
    <t>KAP.POTPORE NEPROFITNIM ORGANIZACIJAMA</t>
  </si>
  <si>
    <t>0111</t>
  </si>
  <si>
    <t>1011</t>
  </si>
  <si>
    <t>0160</t>
  </si>
  <si>
    <t>0180</t>
  </si>
  <si>
    <t>0460</t>
  </si>
  <si>
    <t>0360</t>
  </si>
  <si>
    <t>1030</t>
  </si>
  <si>
    <t>0170</t>
  </si>
  <si>
    <t>0112</t>
  </si>
  <si>
    <t>0411</t>
  </si>
  <si>
    <t>0330</t>
  </si>
  <si>
    <t>0490</t>
  </si>
  <si>
    <t>0980</t>
  </si>
  <si>
    <t>0960</t>
  </si>
  <si>
    <t>0942</t>
  </si>
  <si>
    <t>0820</t>
  </si>
  <si>
    <t>0810</t>
  </si>
  <si>
    <t>0970</t>
  </si>
  <si>
    <t>1090</t>
  </si>
  <si>
    <t>0912</t>
  </si>
  <si>
    <t>0922</t>
  </si>
  <si>
    <t>0560</t>
  </si>
  <si>
    <t>0530</t>
  </si>
  <si>
    <t>0421</t>
  </si>
  <si>
    <t>0630</t>
  </si>
  <si>
    <t>0422</t>
  </si>
  <si>
    <t>0731</t>
  </si>
  <si>
    <t>1070</t>
  </si>
  <si>
    <t>1040</t>
  </si>
  <si>
    <t>1060</t>
  </si>
  <si>
    <t>0320</t>
  </si>
  <si>
    <t>0131</t>
  </si>
  <si>
    <t>0443</t>
  </si>
  <si>
    <t>OSTALE MEDICINSKE I LAB.USLUGE</t>
  </si>
  <si>
    <t>0122</t>
  </si>
  <si>
    <t>0474</t>
  </si>
  <si>
    <t>ŽUPANIJSKI ZAVOD ZA PRUŽANJE PRAVNE POMOĆI LIVNO</t>
  </si>
  <si>
    <t>POTPORA LOKALNIM MEDIJIMA</t>
  </si>
  <si>
    <t>POTPORE LOKALNIM MEDIJIMA</t>
  </si>
  <si>
    <t>TEKUĆI TRANSFERI VJERSKIM ZAJEDNICAMA</t>
  </si>
  <si>
    <t>0840</t>
  </si>
  <si>
    <t>OSTALE POTP. POJED.(MUP)</t>
  </si>
  <si>
    <t xml:space="preserve">TEKUĆI TRANS. - PREKOGRANIČNA SURADNJA I UNDP </t>
  </si>
  <si>
    <t>USLUGE PRIM.ZDRAVS. ZAŠTITE-LIJEČ.PREGLED.</t>
  </si>
  <si>
    <t>NEPLANIRANE UPLATE</t>
  </si>
  <si>
    <t>PRIHODI OD NEIZ. POREZA NA IME FINANC.AUTO-CESTA U FBIH</t>
  </si>
  <si>
    <t>IZDATCI ZA LABORATORIJSKI MATERIJAL</t>
  </si>
  <si>
    <t>POTP.ZA ZDRAV.-PROJEKT POVEĆANJA BROJA OSIGURANIH OSOBA U DOBI OD 60-65 GODINA</t>
  </si>
  <si>
    <t>0911</t>
  </si>
  <si>
    <t>VI. RAZGRANIČENI NAMJENSKI PRIHODI IZ RANIJIH GODINA</t>
  </si>
  <si>
    <t>TRANSF.ZA ŽUP.ZZO - ZA DJEL. JP RU "TUŠNICA"</t>
  </si>
  <si>
    <t>TRANSFER ZA ŽUPAN.ZAVODE ZDRAV.OSIG. - ZA DJELATNIKE JP RU "TUŠNICA"</t>
  </si>
  <si>
    <t>OPĆINSKI SUD TOMISLAVGRAD</t>
  </si>
  <si>
    <t>KAPITALNA POTPORA OPĆINAMA / GRADOVIMA</t>
  </si>
  <si>
    <t>INVESTICIJSKO ODRŽAVANJE-UREĐENJE SERVER DVORANE</t>
  </si>
  <si>
    <t>TEKUĆE POTPORE  PRORAČUNU- SREDSTVA OD FBiH</t>
  </si>
  <si>
    <t>TEKUĆE POTPORE - PRORAČUNU (neutrošena, prenešena namjenska sredstva od FBiH)</t>
  </si>
  <si>
    <t>IZDACI ZA RAD POVJERENSTAVA /KOMISIJA</t>
  </si>
  <si>
    <t xml:space="preserve">SUBVENCIJE PRIVATNIM PODUZEĆIMA I PODUZETNICIMA </t>
  </si>
  <si>
    <t>POTICAJ ZA PROJEKTE U POLJOPRIVREDI</t>
  </si>
  <si>
    <t>KAP. POTPORE ZA ZDRAVSTVO</t>
  </si>
  <si>
    <t>KAPITALNA POTPORA ZA ZDRAVSTVO</t>
  </si>
  <si>
    <t>INVESTICIJSKO ODRŽAVANJE-UREĐENJE SERVER DVORANE - ORACLE</t>
  </si>
  <si>
    <t>POČETNI KAPITAL ZA USPOSTAVLJANJE KREDITNO GARANCIJSKOG FONDA</t>
  </si>
  <si>
    <t>NABAVA OSTALNIH STALNIH SREDSTAVA</t>
  </si>
  <si>
    <t>C.</t>
  </si>
  <si>
    <t>UKUPNI PRIHODI PRORAČUNA (A+B+C)</t>
  </si>
  <si>
    <t>OSTALE USLUGE (PRITVORSKE JEDINICE i troškovi po Odlukama Ustavnog suda)</t>
  </si>
  <si>
    <t>TRANSFER ZA ŽUPANIJSKI ZAVOD ZDRAVSTVENOG OSIGURANJA</t>
  </si>
  <si>
    <t>OSTALI DOPRINOSI</t>
  </si>
  <si>
    <t>0484</t>
  </si>
  <si>
    <t>TRANSFER Z OPĆINE I 1100 GODINA KRUNIDBE KRALJA TOMISLAVA</t>
  </si>
  <si>
    <t>AUTO GUME</t>
  </si>
  <si>
    <t>OPREMA ZA OBRAZOVANJE I KULTURU</t>
  </si>
  <si>
    <t>URED ZA BORBU PROTIV KORUPCIJE</t>
  </si>
  <si>
    <t>AUTO-GUME</t>
  </si>
  <si>
    <t xml:space="preserve">INVESTICIJSKO ODRŽAVANJE </t>
  </si>
  <si>
    <t>Vlastiti i namjenski prihodi (izvor 20 i 30)</t>
  </si>
  <si>
    <t>Potpore i donacije (izvor 40 i 50)</t>
  </si>
  <si>
    <t>Kapitalni transferi (izvor 60)</t>
  </si>
  <si>
    <t>PRIMLJENI TEKUĆI TRANSFERI ZA KULTURU</t>
  </si>
  <si>
    <t>PRIMLJENI TEKUĆI TRANSFERI OD GRADOVA</t>
  </si>
  <si>
    <t>PRIMLJENI TEKUĆI TRANSFERI OD MEĐUNARODNIH ORG.</t>
  </si>
  <si>
    <t>VI. AKUMULIRANI SUFICIT IZ RANIJIH GODINA</t>
  </si>
  <si>
    <t>VLASTITI I NAMJENSKI PRIHODI</t>
  </si>
  <si>
    <t>NAKNADE OD POLAGANJA STRUČNIH ISPITA</t>
  </si>
  <si>
    <t>TEKUĆI TRANSFER-LINNOVATE</t>
  </si>
  <si>
    <t>0760</t>
  </si>
  <si>
    <t>0250</t>
  </si>
  <si>
    <t>POKRIĆE DIJELA AKUMULIRANOG DEFICITA</t>
  </si>
  <si>
    <t>SREDNJA GLAZBENA ŠKOLA TOMISLAVGRAD</t>
  </si>
  <si>
    <t>PROJEKTI</t>
  </si>
  <si>
    <t>DRUGI TEKUĆI RASHODI</t>
  </si>
  <si>
    <t>DRUGI TEKUĆI RASHODI-POVRATI ZA PROJEKTE</t>
  </si>
  <si>
    <t>PROJEKT WIN</t>
  </si>
  <si>
    <t>0007</t>
  </si>
  <si>
    <t>ISPLATE STIPENDIJA-DEFICITARNA ZANIMANJA</t>
  </si>
  <si>
    <t>TEKUĆI TRANSFERI DRUGIM NIVOIMA VLASTI</t>
  </si>
  <si>
    <t>TEKUĆI TRASFERI OPĆINAMA</t>
  </si>
  <si>
    <t>KAPITALNE POTPORE POJEDINCIMA BRANITELJIMA, STAMBENO ZBRINJAVANJE</t>
  </si>
  <si>
    <t>POTPORE UDRUGAMA PROISTEKLIM IZ DOMOVINSKOG RATA</t>
  </si>
  <si>
    <t>NOVČANA EGZISTENCIJALNA NAKNADA RAZVOJAČENIM BRANITELJIMA</t>
  </si>
  <si>
    <t>POTPORE ZA OBITELJ POGINULIH BRANITELJA, RATNE VOJNE INVALIDE, NOSITELJE RATNIH ODLIČJA, RAZVOJAČENE BRANITELJE I ČLANOVE NJIHOVIH OBITELJI I BRANITELJSKE UDRUGE</t>
  </si>
  <si>
    <t>DONACIJE OD FIZIČKIH OSOBA</t>
  </si>
  <si>
    <t>PRIMLJENI KAPITALNI TRANSFERI OD FEDERACIJE</t>
  </si>
  <si>
    <t>TRANSFER ZA KULTURU- KIC ZA OBNOVU DOMA KULTURE ŠUJICA</t>
  </si>
  <si>
    <t>O.Š. GLAMOČ - GLAMOČ</t>
  </si>
  <si>
    <t>SITNI INVENTAR</t>
  </si>
  <si>
    <t>MATERIJAL ZA POTREBE UPRAVA ZA ŠUME</t>
  </si>
  <si>
    <t>OSTALE POTPORE POJEDINCIMA-JEDNOKRATNA NOVČANA POMOĆ ZA BOLESNE</t>
  </si>
  <si>
    <t>TRANSF. NEPROF.ORG.-FRANJ. MUZEJ TG I LIVNO</t>
  </si>
  <si>
    <t>TRANSF. NEPROF.ORG.- KULTURA</t>
  </si>
  <si>
    <t>TRANSF. NEPROF.ORG.- ŠPORT</t>
  </si>
  <si>
    <t>KAPITALNA POTPORA OPĆINI TG ZA OŠ I.MAŽURANIĆ</t>
  </si>
  <si>
    <t>JEDNOKRATNE POMOĆI-DAROVI DJECI I SLIČNO</t>
  </si>
  <si>
    <t>IZDATCI ZA HARDVERSKE I SOFT.USLUGE</t>
  </si>
  <si>
    <t>KAPITALNA POTPORA DR.RAZINAMA VLASTI (TRANSFER ZA IZGR. LOKALNIH CESTA I ULICA</t>
  </si>
  <si>
    <t>TEKUĆE POTPORE NEPR.ORGANIZACIJAMA-STRUKTURE CZ</t>
  </si>
  <si>
    <t>TEKUĆE POTPORE NEPROF.ORGANIZACIJAMA-STRUKTURE CZ</t>
  </si>
  <si>
    <t>TRANSF. NEPROF.ORG.-Udruga PUŽ</t>
  </si>
  <si>
    <t>OSTALI MATERIJAL-ODJEĆA, OBUĆA</t>
  </si>
  <si>
    <t>POTPORA NEPROFITNIM ORGANIZACIJAMA (Obrtnička komora, turistička)</t>
  </si>
  <si>
    <t>KAPITALNA POTPORA ZA TAEKWONDO KLUB MAGONE</t>
  </si>
  <si>
    <t>VLASTITI PRIHODI OD OSTALIH DJELATNOSTI</t>
  </si>
  <si>
    <t xml:space="preserve">Izmjene i dopune Proračuna </t>
  </si>
  <si>
    <t>IZDACI ZA OSIGURANJE</t>
  </si>
  <si>
    <t>JU ZAVOD ZA ODGOJ I OBRAZOVANJE</t>
  </si>
  <si>
    <t>TRANSFER VJERSKIM ZAJ. - ŽUPA BDM LJUBUNČIĆ OBLJETNICA FRA LOVRI KARAULI</t>
  </si>
  <si>
    <t>KAPITALNA POTPORA - DJEČJI VRTIĆI</t>
  </si>
  <si>
    <t>KAPITALNA POTPORA NEPROFITNIM ORGANIZACIJAMA-PROJEKT FUNK.ZNANJA I VJEŠTINA DJECE PREDŠKOLSKOG UZRASTA I UČENIKA OŠ I SŠ</t>
  </si>
  <si>
    <t>KAPITALNA POTPORA NEPROFITNIM ORGANIZACIJAMA-PROJEKT USPOSTAVE VIDEONADZORA U OSNOVNIM ŠKOLAMA U HBŽ</t>
  </si>
  <si>
    <t>IZDATCI ZA RAD POVJERENSTAVA/KOMISIJA - STOŽER CIVILNE ZAŠTITE</t>
  </si>
  <si>
    <t>USLUGE PRIMARNE ZDRAVSTVENE ZAŠTITE</t>
  </si>
  <si>
    <t>TEKUĆI TRANSFERI ZA OBLAST ZNANOSTI -  HAZU</t>
  </si>
  <si>
    <t>TEKUĆI TRANSFERI ZA OBLAST ZNANOSTI - HAZU</t>
  </si>
  <si>
    <t>UNAJMLJIVANJE IMOVINE (AIR TRAKTOR)</t>
  </si>
  <si>
    <t>TRANSFER ZA OPĆINE I 1100 GODINA KRUNIDBE KRALJA TOMISLAVA</t>
  </si>
  <si>
    <t>TRANSFER ZA FRANJEVAČKI SAMOSTAN TG</t>
  </si>
  <si>
    <t>MEDŽLIS ISLAMSKE ZAJEDNICE TG -ZA DŽAMIJU OPLEĆANI</t>
  </si>
  <si>
    <t>KAPITALNA POTPORE JAVNIM VRTIĆIMA</t>
  </si>
  <si>
    <t>KAPITALNA POTPORA PRIVATNIM VRTIĆIMA</t>
  </si>
  <si>
    <t xml:space="preserve"> PRORAČUN ZA 2026. GODINU</t>
  </si>
  <si>
    <t>PRORAČUN ZA 2026. GODINU</t>
  </si>
  <si>
    <t>PRORAČUNA ZA 2026. GODINU</t>
  </si>
  <si>
    <t xml:space="preserve"> PRORAČUNA ZA 2026. GODINU</t>
  </si>
  <si>
    <t>2026.</t>
  </si>
  <si>
    <t>TEKUĆI TRANSFERI-LINNOVATE</t>
  </si>
  <si>
    <t>USLUGE PRIMARNE ZDRAV.ZAŠTITE -LIJEČ.PREGLEDI</t>
  </si>
  <si>
    <t>OSTALI DOPRINOSI  (UČENIČKA PRAKSA)</t>
  </si>
  <si>
    <t>OSTALI DOPRINOSI (UČENIČKA PRAKSA)</t>
  </si>
  <si>
    <t>UNAJMLJIVANJE PROSTORA I ZGRADA</t>
  </si>
  <si>
    <t>STUDIJE IZVODIVOSTI PROJEKTNE DOKUMENT.</t>
  </si>
  <si>
    <t>NABAVA OSTALIH SREDSTAVA</t>
  </si>
  <si>
    <t>PRIMARNA ZDRAVSTVENA ZAŠTTA</t>
  </si>
  <si>
    <t xml:space="preserve">RASHODI I IZDATCI- OPĆI DIO  PRORAČUNA 2026. GODINE </t>
  </si>
  <si>
    <t xml:space="preserve">PRIHODI I PRIMITCI- OPĆI DIO  PRORAČUNA 2026. GODINE </t>
  </si>
  <si>
    <t>IZRADA STRATEGIJE RAZVOJA TURIZMA HBŽ-e</t>
  </si>
  <si>
    <t>KAPITALNE POTP.OPĆINAMA - BUŠKO JEZERO IZGRADNJA LUČICE I UREĐENJE DIJELA OBALNOG POJASA</t>
  </si>
  <si>
    <t>OSTALI IZDACI ZA DRUGE SAM.DJELATNOSTI- IZDACI ZA PROMOCIJU ZDRAVLJA I PREVENCIJU BOLESTI</t>
  </si>
  <si>
    <t>0473</t>
  </si>
  <si>
    <t>KAPITALNE POTPORE DR.RAZINAMA VLASTI</t>
  </si>
  <si>
    <t>KAPITALNI TRANSFERI OPĆINAMA</t>
  </si>
  <si>
    <t>IZDACI ZA AUTO GUME</t>
  </si>
  <si>
    <t>POTPORA NEPROFITNIM ORGANIZACIJAMA (Obrtnička komora, Turistička)</t>
  </si>
  <si>
    <t>TRANSFER ZA SUFINAN. LOVNO-GOSPOD.OSNOVA</t>
  </si>
  <si>
    <t>TRANSFER ZA RAZVOJ I UNAPRJEĐENJE LOVSTVA</t>
  </si>
  <si>
    <t>KAPITALNE POTPORE OPĆINAMA</t>
  </si>
  <si>
    <t>IZMJENE I DOPUNE PRORAČUNA ZA 2026. GODINU</t>
  </si>
  <si>
    <t xml:space="preserve"> IZMJENE I DOPUNE PRORAČUNA ZA 2026. GODINU</t>
  </si>
  <si>
    <t>OZMJENE I DOPUNE PRORAČUNA ZA 2026. GODINU</t>
  </si>
  <si>
    <t>IZMJENE I DOPUNE  PRORAČUNA ZA 2026. GODINU</t>
  </si>
  <si>
    <t xml:space="preserve"> PRORAČUN ZA 2025. GODINU</t>
  </si>
  <si>
    <t>IZMJENE I DOPUNR  PRORAČUNA ZA 2026. GODINU</t>
  </si>
  <si>
    <t xml:space="preserve"> IZMJENE DOPUNE PRORAČUNA ZA 2026. GODINU</t>
  </si>
  <si>
    <t xml:space="preserve"> IZMJENE I DPUNE PRORAČUNA ZA 2026. GODINU</t>
  </si>
  <si>
    <t xml:space="preserve"> IZMJENE I DOPUNE PRORAČUNA, ZA 2026. GODINU</t>
  </si>
  <si>
    <t>PRORAČUN ZA 2025. GODINU</t>
  </si>
  <si>
    <t>IZMJENE I DOUNE PRORAČUNA ZA 2026. GODINU</t>
  </si>
  <si>
    <t>IZMJENA I DOPUNA PRORAČUNA ZA 2026. GODINU</t>
  </si>
  <si>
    <t>IZMJENE I DOPUNE  PRORAČUN ZA 2026. GODINU</t>
  </si>
  <si>
    <t>PRORAČUN 2026. GODINE</t>
  </si>
  <si>
    <t xml:space="preserve"> IZMJEN EI DOPUNE PRORAČUNA ZA 2026. GODINU</t>
  </si>
  <si>
    <t xml:space="preserve"> IZMJENE I DPOUNE PRORAČUNA ZA 2026. GODINU</t>
  </si>
  <si>
    <t xml:space="preserve"> Proračun </t>
  </si>
  <si>
    <t>NABAVA OPREME PRIJEVOZNA</t>
  </si>
  <si>
    <t>NABAVA OPREME - PRIJEVOZNA</t>
  </si>
  <si>
    <t>SUBVENCIJE PRIVATNIM PODUZEĆIMA I PODUZETNICIMA - PROGRAM POTPORE ZA MODERNIZACIJU POSLOVANJA I OPREMANJE</t>
  </si>
  <si>
    <t>SUBVENCIJE PRIVATNIM PODUZEĆIMA I PODUZETNICIMA - PROGRAM  JAČANJA TRŽIŠNE KONKURENTNOSTI</t>
  </si>
  <si>
    <t>SUBVENCIJE PRIVATNIM PODUZEĆIMA I PODUZETNICIMA - PROGRAM POTPORE ZA SUFINANCIRANJE I PREDFINANCIRANJE PROJEKATA</t>
  </si>
  <si>
    <t>OSTALI TRANSFERI ZA ZDRAVSTVO (Izmirenje poreznih dugova zdravstvenih ustanova)</t>
  </si>
  <si>
    <t>+</t>
  </si>
  <si>
    <t>O.Š. NIKOLA TESLA DRVAR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</si>
</sst>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</font>
    <font>
      <sz val="13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9"/>
      <name val="Arial"/>
      <family val="2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7030A0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b/>
      <sz val="7.5"/>
      <name val="Arial"/>
      <family val="2"/>
      <charset val="238"/>
    </font>
    <font>
      <b/>
      <sz val="7"/>
      <name val="Arial"/>
      <family val="2"/>
    </font>
    <font>
      <b/>
      <i/>
      <sz val="14"/>
      <name val="Arial"/>
      <family val="2"/>
    </font>
    <font>
      <b/>
      <sz val="7.5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b/>
      <i/>
      <sz val="9"/>
      <name val="Arial"/>
      <family val="2"/>
      <charset val="238"/>
    </font>
    <font>
      <sz val="6.5"/>
      <name val="Arial"/>
      <family val="2"/>
      <charset val="238"/>
    </font>
    <font>
      <b/>
      <sz val="6"/>
      <name val="Arial"/>
      <family val="2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6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3" fontId="4" fillId="0" borderId="1" xfId="0" applyNumberFormat="1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0" fillId="0" borderId="3" xfId="0" applyBorder="1"/>
    <xf numFmtId="0" fontId="4" fillId="0" borderId="3" xfId="0" applyFont="1" applyBorder="1"/>
    <xf numFmtId="0" fontId="4" fillId="0" borderId="0" xfId="0" applyFont="1"/>
    <xf numFmtId="0" fontId="2" fillId="0" borderId="0" xfId="0" applyFont="1"/>
    <xf numFmtId="0" fontId="2" fillId="0" borderId="4" xfId="0" applyFont="1" applyBorder="1"/>
    <xf numFmtId="0" fontId="3" fillId="0" borderId="2" xfId="0" applyFont="1" applyBorder="1"/>
    <xf numFmtId="0" fontId="4" fillId="0" borderId="2" xfId="0" applyFont="1" applyBorder="1"/>
    <xf numFmtId="4" fontId="3" fillId="0" borderId="2" xfId="0" applyNumberFormat="1" applyFont="1" applyBorder="1"/>
    <xf numFmtId="3" fontId="2" fillId="0" borderId="2" xfId="0" applyNumberFormat="1" applyFont="1" applyBorder="1"/>
    <xf numFmtId="0" fontId="0" fillId="0" borderId="4" xfId="0" applyBorder="1"/>
    <xf numFmtId="0" fontId="4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2" fillId="0" borderId="0" xfId="0" applyNumberFormat="1" applyFont="1"/>
    <xf numFmtId="3" fontId="2" fillId="0" borderId="5" xfId="0" applyNumberFormat="1" applyFont="1" applyBorder="1"/>
    <xf numFmtId="3" fontId="2" fillId="0" borderId="4" xfId="0" applyNumberFormat="1" applyFont="1" applyBorder="1"/>
    <xf numFmtId="3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left"/>
    </xf>
    <xf numFmtId="4" fontId="4" fillId="0" borderId="7" xfId="0" applyNumberFormat="1" applyFont="1" applyBorder="1"/>
    <xf numFmtId="3" fontId="8" fillId="0" borderId="1" xfId="0" applyNumberFormat="1" applyFont="1" applyBorder="1"/>
    <xf numFmtId="3" fontId="7" fillId="0" borderId="1" xfId="0" applyNumberFormat="1" applyFont="1" applyBorder="1"/>
    <xf numFmtId="4" fontId="7" fillId="0" borderId="0" xfId="0" applyNumberFormat="1" applyFont="1"/>
    <xf numFmtId="4" fontId="7" fillId="0" borderId="4" xfId="0" applyNumberFormat="1" applyFont="1" applyBorder="1"/>
    <xf numFmtId="0" fontId="7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7" fillId="0" borderId="2" xfId="0" applyNumberFormat="1" applyFont="1" applyBorder="1"/>
    <xf numFmtId="3" fontId="8" fillId="0" borderId="2" xfId="0" applyNumberFormat="1" applyFont="1" applyBorder="1"/>
    <xf numFmtId="3" fontId="7" fillId="0" borderId="1" xfId="0" applyNumberFormat="1" applyFont="1" applyBorder="1" applyAlignment="1">
      <alignment horizontal="right"/>
    </xf>
    <xf numFmtId="3" fontId="8" fillId="0" borderId="6" xfId="0" applyNumberFormat="1" applyFont="1" applyBorder="1"/>
    <xf numFmtId="3" fontId="8" fillId="0" borderId="2" xfId="0" applyNumberFormat="1" applyFont="1" applyBorder="1" applyAlignment="1">
      <alignment horizontal="right"/>
    </xf>
    <xf numFmtId="3" fontId="7" fillId="0" borderId="6" xfId="0" applyNumberFormat="1" applyFont="1" applyBorder="1"/>
    <xf numFmtId="0" fontId="7" fillId="0" borderId="0" xfId="0" applyFont="1"/>
    <xf numFmtId="0" fontId="7" fillId="0" borderId="1" xfId="0" applyFont="1" applyBorder="1"/>
    <xf numFmtId="3" fontId="7" fillId="0" borderId="0" xfId="0" applyNumberFormat="1" applyFont="1"/>
    <xf numFmtId="3" fontId="7" fillId="0" borderId="8" xfId="0" applyNumberFormat="1" applyFont="1" applyBorder="1"/>
    <xf numFmtId="3" fontId="7" fillId="0" borderId="5" xfId="0" applyNumberFormat="1" applyFont="1" applyBorder="1"/>
    <xf numFmtId="3" fontId="7" fillId="0" borderId="4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wrapText="1"/>
    </xf>
    <xf numFmtId="0" fontId="8" fillId="0" borderId="1" xfId="0" applyFont="1" applyBorder="1"/>
    <xf numFmtId="0" fontId="8" fillId="0" borderId="0" xfId="0" applyFont="1"/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/>
    <xf numFmtId="4" fontId="3" fillId="0" borderId="6" xfId="0" applyNumberFormat="1" applyFont="1" applyBorder="1"/>
    <xf numFmtId="3" fontId="3" fillId="0" borderId="0" xfId="0" applyNumberFormat="1" applyFont="1"/>
    <xf numFmtId="0" fontId="6" fillId="0" borderId="0" xfId="0" applyFont="1"/>
    <xf numFmtId="4" fontId="8" fillId="0" borderId="2" xfId="0" applyNumberFormat="1" applyFont="1" applyBorder="1"/>
    <xf numFmtId="4" fontId="7" fillId="0" borderId="2" xfId="0" applyNumberFormat="1" applyFont="1" applyBorder="1"/>
    <xf numFmtId="3" fontId="19" fillId="0" borderId="1" xfId="0" applyNumberFormat="1" applyFont="1" applyBorder="1"/>
    <xf numFmtId="4" fontId="4" fillId="0" borderId="2" xfId="0" applyNumberFormat="1" applyFont="1" applyBorder="1"/>
    <xf numFmtId="0" fontId="20" fillId="0" borderId="1" xfId="0" applyFont="1" applyBorder="1"/>
    <xf numFmtId="0" fontId="1" fillId="0" borderId="0" xfId="0" applyFont="1"/>
    <xf numFmtId="0" fontId="21" fillId="0" borderId="0" xfId="0" applyFont="1"/>
    <xf numFmtId="0" fontId="22" fillId="0" borderId="0" xfId="0" applyFont="1"/>
    <xf numFmtId="49" fontId="2" fillId="0" borderId="1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" fillId="0" borderId="8" xfId="0" applyNumberFormat="1" applyFont="1" applyBorder="1"/>
    <xf numFmtId="3" fontId="4" fillId="0" borderId="9" xfId="0" applyNumberFormat="1" applyFont="1" applyBorder="1"/>
    <xf numFmtId="3" fontId="4" fillId="0" borderId="3" xfId="0" applyNumberFormat="1" applyFont="1" applyBorder="1"/>
    <xf numFmtId="0" fontId="1" fillId="0" borderId="1" xfId="0" applyFont="1" applyBorder="1"/>
    <xf numFmtId="3" fontId="20" fillId="0" borderId="1" xfId="0" applyNumberFormat="1" applyFont="1" applyBorder="1"/>
    <xf numFmtId="3" fontId="20" fillId="0" borderId="2" xfId="0" applyNumberFormat="1" applyFont="1" applyBorder="1"/>
    <xf numFmtId="4" fontId="20" fillId="0" borderId="2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3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4" fontId="25" fillId="0" borderId="2" xfId="0" applyNumberFormat="1" applyFont="1" applyBorder="1"/>
    <xf numFmtId="3" fontId="25" fillId="0" borderId="1" xfId="0" applyNumberFormat="1" applyFont="1" applyBorder="1"/>
    <xf numFmtId="4" fontId="19" fillId="0" borderId="2" xfId="0" applyNumberFormat="1" applyFont="1" applyBorder="1"/>
    <xf numFmtId="4" fontId="9" fillId="0" borderId="2" xfId="0" applyNumberFormat="1" applyFont="1" applyBorder="1"/>
    <xf numFmtId="4" fontId="2" fillId="0" borderId="2" xfId="0" applyNumberFormat="1" applyFont="1" applyBorder="1"/>
    <xf numFmtId="4" fontId="7" fillId="0" borderId="1" xfId="0" applyNumberFormat="1" applyFont="1" applyBorder="1"/>
    <xf numFmtId="0" fontId="2" fillId="0" borderId="10" xfId="0" applyFont="1" applyBorder="1" applyAlignment="1">
      <alignment horizontal="center"/>
    </xf>
    <xf numFmtId="3" fontId="15" fillId="0" borderId="12" xfId="0" applyNumberFormat="1" applyFont="1" applyBorder="1"/>
    <xf numFmtId="3" fontId="4" fillId="0" borderId="12" xfId="0" applyNumberFormat="1" applyFont="1" applyBorder="1"/>
    <xf numFmtId="3" fontId="8" fillId="0" borderId="7" xfId="0" applyNumberFormat="1" applyFont="1" applyBorder="1"/>
    <xf numFmtId="3" fontId="13" fillId="0" borderId="13" xfId="0" applyNumberFormat="1" applyFont="1" applyBorder="1"/>
    <xf numFmtId="3" fontId="13" fillId="0" borderId="12" xfId="0" applyNumberFormat="1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7" xfId="0" applyFont="1" applyBorder="1"/>
    <xf numFmtId="0" fontId="4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0" borderId="17" xfId="0" applyBorder="1"/>
    <xf numFmtId="0" fontId="0" fillId="0" borderId="15" xfId="0" applyBorder="1"/>
    <xf numFmtId="0" fontId="15" fillId="0" borderId="17" xfId="0" applyFont="1" applyBorder="1"/>
    <xf numFmtId="0" fontId="4" fillId="0" borderId="16" xfId="0" applyFont="1" applyBorder="1"/>
    <xf numFmtId="0" fontId="18" fillId="0" borderId="17" xfId="0" applyFont="1" applyBorder="1"/>
    <xf numFmtId="0" fontId="4" fillId="0" borderId="17" xfId="0" applyFont="1" applyBorder="1"/>
    <xf numFmtId="0" fontId="16" fillId="0" borderId="18" xfId="0" applyFont="1" applyBorder="1"/>
    <xf numFmtId="0" fontId="2" fillId="0" borderId="19" xfId="0" applyFont="1" applyBorder="1"/>
    <xf numFmtId="0" fontId="16" fillId="0" borderId="19" xfId="0" applyFont="1" applyBorder="1"/>
    <xf numFmtId="0" fontId="2" fillId="0" borderId="20" xfId="0" applyFont="1" applyBorder="1"/>
    <xf numFmtId="0" fontId="8" fillId="0" borderId="17" xfId="0" applyFont="1" applyBorder="1"/>
    <xf numFmtId="0" fontId="3" fillId="0" borderId="19" xfId="0" applyFont="1" applyBorder="1"/>
    <xf numFmtId="0" fontId="16" fillId="0" borderId="19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13" fillId="0" borderId="17" xfId="0" applyFont="1" applyBorder="1"/>
    <xf numFmtId="3" fontId="15" fillId="0" borderId="17" xfId="0" applyNumberFormat="1" applyFont="1" applyBorder="1"/>
    <xf numFmtId="3" fontId="4" fillId="0" borderId="16" xfId="0" applyNumberFormat="1" applyFont="1" applyBorder="1"/>
    <xf numFmtId="3" fontId="4" fillId="0" borderId="17" xfId="0" applyNumberFormat="1" applyFont="1" applyBorder="1"/>
    <xf numFmtId="3" fontId="7" fillId="0" borderId="19" xfId="0" applyNumberFormat="1" applyFont="1" applyBorder="1" applyAlignment="1">
      <alignment horizontal="right"/>
    </xf>
    <xf numFmtId="3" fontId="4" fillId="0" borderId="19" xfId="0" applyNumberFormat="1" applyFont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7" fillId="0" borderId="18" xfId="0" applyNumberFormat="1" applyFont="1" applyBorder="1"/>
    <xf numFmtId="3" fontId="13" fillId="0" borderId="17" xfId="0" applyNumberFormat="1" applyFont="1" applyBorder="1"/>
    <xf numFmtId="0" fontId="23" fillId="0" borderId="21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22" xfId="0" applyNumberFormat="1" applyFont="1" applyBorder="1"/>
    <xf numFmtId="3" fontId="4" fillId="0" borderId="24" xfId="0" applyNumberFormat="1" applyFont="1" applyBorder="1"/>
    <xf numFmtId="3" fontId="7" fillId="0" borderId="25" xfId="0" applyNumberFormat="1" applyFont="1" applyBorder="1"/>
    <xf numFmtId="3" fontId="7" fillId="0" borderId="24" xfId="0" applyNumberFormat="1" applyFont="1" applyBorder="1"/>
    <xf numFmtId="3" fontId="7" fillId="0" borderId="26" xfId="0" applyNumberFormat="1" applyFont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5" xfId="0" applyNumberFormat="1" applyFont="1" applyBorder="1"/>
    <xf numFmtId="3" fontId="8" fillId="0" borderId="24" xfId="0" applyNumberFormat="1" applyFont="1" applyBorder="1"/>
    <xf numFmtId="3" fontId="7" fillId="0" borderId="27" xfId="0" applyNumberFormat="1" applyFont="1" applyBorder="1"/>
    <xf numFmtId="3" fontId="7" fillId="0" borderId="28" xfId="0" applyNumberFormat="1" applyFont="1" applyBorder="1"/>
    <xf numFmtId="3" fontId="13" fillId="0" borderId="23" xfId="0" applyNumberFormat="1" applyFont="1" applyBorder="1"/>
    <xf numFmtId="0" fontId="2" fillId="0" borderId="29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4" fontId="15" fillId="0" borderId="23" xfId="0" applyNumberFormat="1" applyFont="1" applyBorder="1"/>
    <xf numFmtId="4" fontId="4" fillId="0" borderId="21" xfId="0" applyNumberFormat="1" applyFont="1" applyBorder="1"/>
    <xf numFmtId="4" fontId="4" fillId="0" borderId="23" xfId="0" applyNumberFormat="1" applyFont="1" applyBorder="1"/>
    <xf numFmtId="4" fontId="7" fillId="0" borderId="25" xfId="0" applyNumberFormat="1" applyFont="1" applyBorder="1"/>
    <xf numFmtId="4" fontId="4" fillId="0" borderId="25" xfId="0" applyNumberFormat="1" applyFont="1" applyBorder="1"/>
    <xf numFmtId="4" fontId="7" fillId="0" borderId="32" xfId="0" applyNumberFormat="1" applyFont="1" applyBorder="1"/>
    <xf numFmtId="4" fontId="8" fillId="0" borderId="27" xfId="0" applyNumberFormat="1" applyFont="1" applyBorder="1"/>
    <xf numFmtId="4" fontId="8" fillId="0" borderId="25" xfId="0" applyNumberFormat="1" applyFont="1" applyBorder="1"/>
    <xf numFmtId="4" fontId="7" fillId="0" borderId="27" xfId="0" applyNumberFormat="1" applyFont="1" applyBorder="1"/>
    <xf numFmtId="4" fontId="13" fillId="0" borderId="23" xfId="0" applyNumberFormat="1" applyFont="1" applyBorder="1"/>
    <xf numFmtId="3" fontId="7" fillId="2" borderId="1" xfId="0" applyNumberFormat="1" applyFont="1" applyFill="1" applyBorder="1"/>
    <xf numFmtId="0" fontId="26" fillId="0" borderId="17" xfId="0" applyFont="1" applyBorder="1"/>
    <xf numFmtId="0" fontId="26" fillId="0" borderId="1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38" xfId="0" applyFont="1" applyBorder="1"/>
    <xf numFmtId="3" fontId="4" fillId="0" borderId="38" xfId="0" applyNumberFormat="1" applyFont="1" applyBorder="1"/>
    <xf numFmtId="3" fontId="4" fillId="0" borderId="39" xfId="0" applyNumberFormat="1" applyFont="1" applyBorder="1"/>
    <xf numFmtId="4" fontId="4" fillId="0" borderId="40" xfId="0" applyNumberFormat="1" applyFont="1" applyBorder="1"/>
    <xf numFmtId="0" fontId="4" fillId="0" borderId="3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6" fillId="0" borderId="14" xfId="0" applyFont="1" applyBorder="1"/>
    <xf numFmtId="3" fontId="4" fillId="0" borderId="14" xfId="0" applyNumberFormat="1" applyFont="1" applyBorder="1"/>
    <xf numFmtId="3" fontId="4" fillId="0" borderId="10" xfId="0" applyNumberFormat="1" applyFont="1" applyBorder="1"/>
    <xf numFmtId="4" fontId="4" fillId="0" borderId="41" xfId="0" applyNumberFormat="1" applyFont="1" applyBorder="1"/>
    <xf numFmtId="0" fontId="6" fillId="0" borderId="1" xfId="0" applyFont="1" applyBorder="1"/>
    <xf numFmtId="3" fontId="4" fillId="0" borderId="43" xfId="0" applyNumberFormat="1" applyFont="1" applyBorder="1"/>
    <xf numFmtId="4" fontId="4" fillId="0" borderId="44" xfId="0" applyNumberFormat="1" applyFont="1" applyBorder="1"/>
    <xf numFmtId="3" fontId="8" fillId="0" borderId="47" xfId="0" applyNumberFormat="1" applyFont="1" applyBorder="1"/>
    <xf numFmtId="3" fontId="8" fillId="0" borderId="51" xfId="0" applyNumberFormat="1" applyFont="1" applyBorder="1"/>
    <xf numFmtId="0" fontId="23" fillId="0" borderId="53" xfId="0" applyFont="1" applyBorder="1" applyAlignment="1">
      <alignment horizontal="center"/>
    </xf>
    <xf numFmtId="3" fontId="4" fillId="0" borderId="53" xfId="0" applyNumberFormat="1" applyFont="1" applyBorder="1"/>
    <xf numFmtId="3" fontId="13" fillId="0" borderId="50" xfId="0" applyNumberFormat="1" applyFont="1" applyBorder="1"/>
    <xf numFmtId="0" fontId="23" fillId="0" borderId="33" xfId="0" applyFont="1" applyBorder="1" applyAlignment="1">
      <alignment horizontal="center"/>
    </xf>
    <xf numFmtId="3" fontId="4" fillId="0" borderId="33" xfId="0" applyNumberFormat="1" applyFont="1" applyBorder="1"/>
    <xf numFmtId="2" fontId="4" fillId="0" borderId="1" xfId="0" applyNumberFormat="1" applyFont="1" applyBorder="1"/>
    <xf numFmtId="2" fontId="8" fillId="0" borderId="1" xfId="0" applyNumberFormat="1" applyFont="1" applyBorder="1"/>
    <xf numFmtId="2" fontId="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" fillId="0" borderId="6" xfId="0" applyFont="1" applyBorder="1"/>
    <xf numFmtId="0" fontId="17" fillId="0" borderId="16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32" fillId="0" borderId="0" xfId="0" applyFont="1"/>
    <xf numFmtId="0" fontId="28" fillId="0" borderId="1" xfId="0" applyFont="1" applyBorder="1"/>
    <xf numFmtId="3" fontId="30" fillId="0" borderId="1" xfId="0" applyNumberFormat="1" applyFont="1" applyBorder="1"/>
    <xf numFmtId="3" fontId="30" fillId="0" borderId="2" xfId="0" applyNumberFormat="1" applyFont="1" applyBorder="1"/>
    <xf numFmtId="0" fontId="28" fillId="0" borderId="0" xfId="0" applyFont="1"/>
    <xf numFmtId="0" fontId="33" fillId="0" borderId="1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4" fontId="31" fillId="0" borderId="2" xfId="0" applyNumberFormat="1" applyFont="1" applyBorder="1"/>
    <xf numFmtId="3" fontId="31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0" fillId="0" borderId="38" xfId="0" applyBorder="1"/>
    <xf numFmtId="0" fontId="4" fillId="0" borderId="38" xfId="0" applyFont="1" applyBorder="1"/>
    <xf numFmtId="0" fontId="31" fillId="0" borderId="0" xfId="0" applyFont="1"/>
    <xf numFmtId="3" fontId="7" fillId="0" borderId="60" xfId="0" applyNumberFormat="1" applyFont="1" applyBorder="1"/>
    <xf numFmtId="0" fontId="28" fillId="0" borderId="1" xfId="0" applyFont="1" applyBorder="1" applyAlignment="1">
      <alignment horizontal="left"/>
    </xf>
    <xf numFmtId="0" fontId="29" fillId="0" borderId="1" xfId="0" applyFont="1" applyBorder="1"/>
    <xf numFmtId="3" fontId="30" fillId="0" borderId="8" xfId="0" applyNumberFormat="1" applyFont="1" applyBorder="1"/>
    <xf numFmtId="3" fontId="30" fillId="0" borderId="9" xfId="0" applyNumberFormat="1" applyFont="1" applyBorder="1"/>
    <xf numFmtId="3" fontId="30" fillId="0" borderId="2" xfId="0" applyNumberFormat="1" applyFont="1" applyBorder="1" applyAlignment="1">
      <alignment horizontal="right"/>
    </xf>
    <xf numFmtId="4" fontId="30" fillId="0" borderId="2" xfId="0" applyNumberFormat="1" applyFont="1" applyBorder="1"/>
    <xf numFmtId="0" fontId="20" fillId="0" borderId="1" xfId="0" applyFont="1" applyBorder="1" applyAlignment="1">
      <alignment horizontal="center"/>
    </xf>
    <xf numFmtId="3" fontId="25" fillId="0" borderId="2" xfId="0" applyNumberFormat="1" applyFont="1" applyBorder="1"/>
    <xf numFmtId="0" fontId="20" fillId="0" borderId="0" xfId="0" applyFont="1"/>
    <xf numFmtId="0" fontId="0" fillId="0" borderId="9" xfId="0" applyBorder="1"/>
    <xf numFmtId="0" fontId="0" fillId="0" borderId="61" xfId="0" applyBorder="1"/>
    <xf numFmtId="0" fontId="0" fillId="0" borderId="62" xfId="0" applyBorder="1"/>
    <xf numFmtId="0" fontId="0" fillId="0" borderId="5" xfId="0" applyBorder="1"/>
    <xf numFmtId="0" fontId="34" fillId="0" borderId="1" xfId="0" applyFont="1" applyBorder="1"/>
    <xf numFmtId="0" fontId="27" fillId="0" borderId="1" xfId="0" applyFont="1" applyBorder="1"/>
    <xf numFmtId="3" fontId="25" fillId="0" borderId="2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27" fillId="0" borderId="0" xfId="0" applyFont="1"/>
    <xf numFmtId="3" fontId="19" fillId="0" borderId="2" xfId="0" applyNumberFormat="1" applyFont="1" applyBorder="1"/>
    <xf numFmtId="49" fontId="0" fillId="0" borderId="1" xfId="0" applyNumberForma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4" fillId="0" borderId="1" xfId="0" applyNumberFormat="1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9" fontId="0" fillId="0" borderId="3" xfId="0" applyNumberFormat="1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/>
    <xf numFmtId="49" fontId="18" fillId="0" borderId="2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4" fillId="0" borderId="1" xfId="0" applyNumberFormat="1" applyFont="1" applyBorder="1"/>
    <xf numFmtId="49" fontId="20" fillId="0" borderId="1" xfId="0" applyNumberFormat="1" applyFont="1" applyBorder="1" applyAlignment="1">
      <alignment horizontal="center"/>
    </xf>
    <xf numFmtId="49" fontId="2" fillId="0" borderId="19" xfId="0" applyNumberFormat="1" applyFont="1" applyBorder="1"/>
    <xf numFmtId="49" fontId="0" fillId="0" borderId="0" xfId="0" applyNumberFormat="1"/>
    <xf numFmtId="49" fontId="23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24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49" fontId="27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0" fillId="0" borderId="6" xfId="0" applyNumberFormat="1" applyBorder="1"/>
    <xf numFmtId="49" fontId="0" fillId="0" borderId="4" xfId="0" applyNumberFormat="1" applyBorder="1"/>
    <xf numFmtId="49" fontId="20" fillId="0" borderId="2" xfId="0" applyNumberFormat="1" applyFont="1" applyBorder="1" applyAlignment="1">
      <alignment horizontal="center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4" fontId="20" fillId="0" borderId="6" xfId="0" applyNumberFormat="1" applyFont="1" applyBorder="1"/>
    <xf numFmtId="3" fontId="20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4" fontId="20" fillId="0" borderId="0" xfId="0" applyNumberFormat="1" applyFont="1"/>
    <xf numFmtId="0" fontId="0" fillId="0" borderId="60" xfId="0" applyBorder="1"/>
    <xf numFmtId="49" fontId="6" fillId="0" borderId="1" xfId="0" applyNumberFormat="1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shrinkToFit="1"/>
    </xf>
    <xf numFmtId="0" fontId="0" fillId="0" borderId="46" xfId="0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3" fillId="0" borderId="62" xfId="0" applyFont="1" applyBorder="1" applyAlignment="1">
      <alignment horizontal="center"/>
    </xf>
    <xf numFmtId="0" fontId="2" fillId="0" borderId="62" xfId="0" applyFont="1" applyBorder="1"/>
    <xf numFmtId="4" fontId="20" fillId="0" borderId="9" xfId="0" applyNumberFormat="1" applyFont="1" applyBorder="1"/>
    <xf numFmtId="0" fontId="27" fillId="0" borderId="1" xfId="0" applyFont="1" applyBorder="1" applyAlignment="1">
      <alignment horizontal="right"/>
    </xf>
    <xf numFmtId="3" fontId="27" fillId="0" borderId="1" xfId="0" applyNumberFormat="1" applyFont="1" applyBorder="1"/>
    <xf numFmtId="3" fontId="27" fillId="0" borderId="2" xfId="0" applyNumberFormat="1" applyFont="1" applyBorder="1"/>
    <xf numFmtId="4" fontId="27" fillId="0" borderId="2" xfId="0" applyNumberFormat="1" applyFont="1" applyBorder="1"/>
    <xf numFmtId="49" fontId="20" fillId="0" borderId="1" xfId="0" applyNumberFormat="1" applyFont="1" applyBorder="1" applyAlignment="1">
      <alignment horizontal="right"/>
    </xf>
    <xf numFmtId="0" fontId="35" fillId="0" borderId="0" xfId="0" applyFont="1"/>
    <xf numFmtId="0" fontId="36" fillId="0" borderId="0" xfId="0" applyFont="1"/>
    <xf numFmtId="49" fontId="27" fillId="0" borderId="1" xfId="0" applyNumberFormat="1" applyFont="1" applyBorder="1" applyAlignment="1">
      <alignment horizontal="right"/>
    </xf>
    <xf numFmtId="3" fontId="7" fillId="3" borderId="2" xfId="0" applyNumberFormat="1" applyFont="1" applyFill="1" applyBorder="1"/>
    <xf numFmtId="49" fontId="1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9" fillId="0" borderId="17" xfId="0" applyFont="1" applyBorder="1" applyAlignment="1">
      <alignment horizontal="left"/>
    </xf>
    <xf numFmtId="0" fontId="29" fillId="0" borderId="17" xfId="0" applyFont="1" applyBorder="1"/>
    <xf numFmtId="3" fontId="29" fillId="0" borderId="13" xfId="0" applyNumberFormat="1" applyFont="1" applyBorder="1"/>
    <xf numFmtId="4" fontId="29" fillId="0" borderId="13" xfId="0" applyNumberFormat="1" applyFont="1" applyBorder="1"/>
    <xf numFmtId="3" fontId="29" fillId="0" borderId="12" xfId="0" applyNumberFormat="1" applyFont="1" applyBorder="1"/>
    <xf numFmtId="0" fontId="9" fillId="0" borderId="16" xfId="0" applyFont="1" applyBorder="1"/>
    <xf numFmtId="3" fontId="9" fillId="0" borderId="33" xfId="0" applyNumberFormat="1" applyFont="1" applyBorder="1"/>
    <xf numFmtId="3" fontId="29" fillId="0" borderId="22" xfId="0" applyNumberFormat="1" applyFont="1" applyBorder="1"/>
    <xf numFmtId="0" fontId="29" fillId="0" borderId="18" xfId="0" applyFont="1" applyBorder="1" applyAlignment="1">
      <alignment horizontal="center"/>
    </xf>
    <xf numFmtId="0" fontId="37" fillId="0" borderId="18" xfId="0" applyFont="1" applyBorder="1"/>
    <xf numFmtId="3" fontId="29" fillId="0" borderId="7" xfId="0" applyNumberFormat="1" applyFont="1" applyBorder="1"/>
    <xf numFmtId="3" fontId="29" fillId="0" borderId="28" xfId="0" applyNumberFormat="1" applyFont="1" applyBorder="1"/>
    <xf numFmtId="0" fontId="9" fillId="0" borderId="19" xfId="0" applyFont="1" applyBorder="1"/>
    <xf numFmtId="3" fontId="9" fillId="0" borderId="1" xfId="0" applyNumberFormat="1" applyFont="1" applyBorder="1"/>
    <xf numFmtId="3" fontId="9" fillId="0" borderId="24" xfId="0" applyNumberFormat="1" applyFont="1" applyBorder="1"/>
    <xf numFmtId="0" fontId="29" fillId="0" borderId="19" xfId="0" applyFont="1" applyBorder="1" applyAlignment="1">
      <alignment horizontal="center"/>
    </xf>
    <xf numFmtId="0" fontId="37" fillId="0" borderId="19" xfId="0" applyFont="1" applyBorder="1"/>
    <xf numFmtId="3" fontId="29" fillId="0" borderId="1" xfId="0" applyNumberFormat="1" applyFont="1" applyBorder="1"/>
    <xf numFmtId="3" fontId="29" fillId="0" borderId="24" xfId="0" applyNumberFormat="1" applyFont="1" applyBorder="1"/>
    <xf numFmtId="0" fontId="9" fillId="0" borderId="20" xfId="0" applyFont="1" applyBorder="1"/>
    <xf numFmtId="3" fontId="9" fillId="0" borderId="8" xfId="0" applyNumberFormat="1" applyFont="1" applyBorder="1"/>
    <xf numFmtId="3" fontId="9" fillId="0" borderId="26" xfId="0" applyNumberFormat="1" applyFont="1" applyBorder="1"/>
    <xf numFmtId="3" fontId="29" fillId="0" borderId="7" xfId="0" applyNumberFormat="1" applyFont="1" applyBorder="1" applyAlignment="1">
      <alignment horizontal="right"/>
    </xf>
    <xf numFmtId="0" fontId="37" fillId="0" borderId="19" xfId="0" applyFont="1" applyBorder="1" applyAlignment="1">
      <alignment horizontal="left"/>
    </xf>
    <xf numFmtId="3" fontId="29" fillId="0" borderId="1" xfId="0" applyNumberFormat="1" applyFont="1" applyBorder="1" applyAlignment="1">
      <alignment horizontal="right"/>
    </xf>
    <xf numFmtId="3" fontId="29" fillId="0" borderId="24" xfId="0" applyNumberFormat="1" applyFont="1" applyBorder="1" applyAlignment="1">
      <alignment horizontal="right"/>
    </xf>
    <xf numFmtId="0" fontId="29" fillId="0" borderId="20" xfId="0" applyFont="1" applyBorder="1" applyAlignment="1">
      <alignment horizontal="center"/>
    </xf>
    <xf numFmtId="0" fontId="37" fillId="0" borderId="20" xfId="0" applyFont="1" applyBorder="1" applyAlignment="1">
      <alignment horizontal="left"/>
    </xf>
    <xf numFmtId="3" fontId="29" fillId="0" borderId="8" xfId="0" applyNumberFormat="1" applyFont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3" fontId="29" fillId="0" borderId="13" xfId="0" applyNumberFormat="1" applyFont="1" applyBorder="1" applyAlignment="1">
      <alignment horizontal="right"/>
    </xf>
    <xf numFmtId="3" fontId="29" fillId="0" borderId="12" xfId="0" applyNumberFormat="1" applyFont="1" applyBorder="1" applyAlignment="1">
      <alignment horizontal="right"/>
    </xf>
    <xf numFmtId="0" fontId="9" fillId="0" borderId="18" xfId="0" applyFont="1" applyBorder="1"/>
    <xf numFmtId="3" fontId="9" fillId="0" borderId="7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0" borderId="20" xfId="0" applyFont="1" applyBorder="1" applyAlignment="1">
      <alignment wrapText="1"/>
    </xf>
    <xf numFmtId="3" fontId="9" fillId="0" borderId="8" xfId="0" applyNumberFormat="1" applyFont="1" applyBorder="1" applyAlignment="1">
      <alignment horizontal="right"/>
    </xf>
    <xf numFmtId="3" fontId="9" fillId="0" borderId="26" xfId="0" applyNumberFormat="1" applyFont="1" applyBorder="1" applyAlignment="1">
      <alignment horizontal="right"/>
    </xf>
    <xf numFmtId="3" fontId="29" fillId="0" borderId="57" xfId="0" applyNumberFormat="1" applyFont="1" applyBorder="1" applyAlignment="1">
      <alignment horizontal="right"/>
    </xf>
    <xf numFmtId="3" fontId="9" fillId="0" borderId="55" xfId="0" applyNumberFormat="1" applyFont="1" applyBorder="1" applyAlignment="1">
      <alignment horizontal="right"/>
    </xf>
    <xf numFmtId="0" fontId="9" fillId="0" borderId="63" xfId="0" applyFont="1" applyBorder="1"/>
    <xf numFmtId="3" fontId="9" fillId="0" borderId="7" xfId="0" applyNumberFormat="1" applyFont="1" applyBorder="1"/>
    <xf numFmtId="3" fontId="9" fillId="0" borderId="28" xfId="0" applyNumberFormat="1" applyFont="1" applyBorder="1"/>
    <xf numFmtId="3" fontId="29" fillId="0" borderId="28" xfId="0" applyNumberFormat="1" applyFont="1" applyBorder="1" applyAlignment="1">
      <alignment horizontal="right"/>
    </xf>
    <xf numFmtId="0" fontId="29" fillId="0" borderId="17" xfId="0" applyFont="1" applyBorder="1" applyAlignment="1">
      <alignment horizontal="left" wrapText="1"/>
    </xf>
    <xf numFmtId="0" fontId="29" fillId="0" borderId="17" xfId="0" applyFont="1" applyBorder="1" applyAlignment="1">
      <alignment wrapText="1"/>
    </xf>
    <xf numFmtId="3" fontId="29" fillId="0" borderId="13" xfId="0" applyNumberFormat="1" applyFont="1" applyBorder="1" applyAlignment="1">
      <alignment vertical="center" wrapText="1"/>
    </xf>
    <xf numFmtId="3" fontId="29" fillId="0" borderId="12" xfId="0" applyNumberFormat="1" applyFont="1" applyBorder="1" applyAlignment="1">
      <alignment vertic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right"/>
    </xf>
    <xf numFmtId="3" fontId="9" fillId="0" borderId="49" xfId="0" applyNumberFormat="1" applyFont="1" applyBorder="1"/>
    <xf numFmtId="3" fontId="29" fillId="0" borderId="25" xfId="0" applyNumberFormat="1" applyFont="1" applyBorder="1"/>
    <xf numFmtId="3" fontId="29" fillId="0" borderId="49" xfId="0" applyNumberFormat="1" applyFont="1" applyBorder="1"/>
    <xf numFmtId="0" fontId="29" fillId="0" borderId="19" xfId="0" applyFont="1" applyBorder="1"/>
    <xf numFmtId="0" fontId="29" fillId="0" borderId="15" xfId="0" applyFont="1" applyBorder="1" applyAlignment="1">
      <alignment horizontal="center"/>
    </xf>
    <xf numFmtId="0" fontId="29" fillId="0" borderId="15" xfId="0" applyFont="1" applyBorder="1"/>
    <xf numFmtId="3" fontId="9" fillId="0" borderId="3" xfId="0" applyNumberFormat="1" applyFont="1" applyBorder="1"/>
    <xf numFmtId="0" fontId="9" fillId="0" borderId="37" xfId="0" applyFont="1" applyBorder="1"/>
    <xf numFmtId="0" fontId="29" fillId="0" borderId="36" xfId="0" applyFont="1" applyBorder="1"/>
    <xf numFmtId="3" fontId="29" fillId="0" borderId="34" xfId="0" applyNumberFormat="1" applyFont="1" applyBorder="1"/>
    <xf numFmtId="3" fontId="9" fillId="0" borderId="35" xfId="0" applyNumberFormat="1" applyFont="1" applyBorder="1"/>
    <xf numFmtId="3" fontId="29" fillId="0" borderId="50" xfId="0" applyNumberFormat="1" applyFont="1" applyBorder="1"/>
    <xf numFmtId="3" fontId="29" fillId="0" borderId="58" xfId="0" applyNumberFormat="1" applyFont="1" applyBorder="1"/>
    <xf numFmtId="0" fontId="37" fillId="0" borderId="18" xfId="0" applyFont="1" applyBorder="1" applyAlignment="1">
      <alignment wrapText="1"/>
    </xf>
    <xf numFmtId="3" fontId="29" fillId="0" borderId="55" xfId="0" applyNumberFormat="1" applyFont="1" applyBorder="1"/>
    <xf numFmtId="3" fontId="29" fillId="0" borderId="54" xfId="0" applyNumberFormat="1" applyFont="1" applyBorder="1"/>
    <xf numFmtId="3" fontId="29" fillId="0" borderId="42" xfId="0" applyNumberFormat="1" applyFont="1" applyBorder="1"/>
    <xf numFmtId="0" fontId="9" fillId="0" borderId="19" xfId="0" applyFont="1" applyBorder="1" applyAlignment="1">
      <alignment horizontal="right"/>
    </xf>
    <xf numFmtId="3" fontId="9" fillId="0" borderId="56" xfId="0" applyNumberFormat="1" applyFont="1" applyBorder="1"/>
    <xf numFmtId="3" fontId="9" fillId="0" borderId="52" xfId="0" applyNumberFormat="1" applyFont="1" applyBorder="1"/>
    <xf numFmtId="3" fontId="9" fillId="0" borderId="48" xfId="0" applyNumberFormat="1" applyFont="1" applyBorder="1"/>
    <xf numFmtId="3" fontId="38" fillId="0" borderId="1" xfId="0" applyNumberFormat="1" applyFont="1" applyBorder="1"/>
    <xf numFmtId="3" fontId="38" fillId="0" borderId="46" xfId="0" applyNumberFormat="1" applyFont="1" applyBorder="1"/>
    <xf numFmtId="0" fontId="9" fillId="0" borderId="19" xfId="0" applyFont="1" applyBorder="1" applyAlignment="1">
      <alignment horizontal="left" wrapText="1"/>
    </xf>
    <xf numFmtId="3" fontId="38" fillId="3" borderId="1" xfId="0" applyNumberFormat="1" applyFont="1" applyFill="1" applyBorder="1"/>
    <xf numFmtId="3" fontId="38" fillId="3" borderId="46" xfId="0" applyNumberFormat="1" applyFont="1" applyFill="1" applyBorder="1"/>
    <xf numFmtId="0" fontId="9" fillId="0" borderId="8" xfId="0" applyFont="1" applyBorder="1"/>
    <xf numFmtId="0" fontId="29" fillId="0" borderId="17" xfId="0" applyFont="1" applyBorder="1" applyAlignment="1">
      <alignment horizontal="center"/>
    </xf>
    <xf numFmtId="3" fontId="29" fillId="0" borderId="17" xfId="0" applyNumberFormat="1" applyFont="1" applyBorder="1"/>
    <xf numFmtId="0" fontId="9" fillId="0" borderId="17" xfId="0" applyFont="1" applyBorder="1"/>
    <xf numFmtId="0" fontId="29" fillId="0" borderId="16" xfId="0" applyFont="1" applyBorder="1"/>
    <xf numFmtId="3" fontId="29" fillId="0" borderId="45" xfId="0" applyNumberFormat="1" applyFont="1" applyBorder="1"/>
    <xf numFmtId="0" fontId="9" fillId="0" borderId="18" xfId="0" applyFont="1" applyBorder="1" applyAlignment="1">
      <alignment horizontal="right"/>
    </xf>
    <xf numFmtId="3" fontId="9" fillId="0" borderId="46" xfId="0" applyNumberFormat="1" applyFont="1" applyBorder="1"/>
    <xf numFmtId="3" fontId="38" fillId="0" borderId="49" xfId="0" applyNumberFormat="1" applyFont="1" applyBorder="1"/>
    <xf numFmtId="3" fontId="29" fillId="0" borderId="23" xfId="0" applyNumberFormat="1" applyFont="1" applyBorder="1"/>
    <xf numFmtId="0" fontId="9" fillId="0" borderId="52" xfId="0" applyFont="1" applyBorder="1"/>
    <xf numFmtId="0" fontId="9" fillId="0" borderId="22" xfId="0" applyFont="1" applyBorder="1"/>
    <xf numFmtId="3" fontId="29" fillId="0" borderId="45" xfId="0" applyNumberFormat="1" applyFont="1" applyBorder="1" applyAlignment="1">
      <alignment horizontal="right"/>
    </xf>
    <xf numFmtId="3" fontId="9" fillId="0" borderId="48" xfId="0" applyNumberFormat="1" applyFont="1" applyBorder="1" applyAlignment="1">
      <alignment horizontal="right"/>
    </xf>
    <xf numFmtId="0" fontId="29" fillId="0" borderId="1" xfId="0" applyFont="1" applyBorder="1" applyAlignment="1">
      <alignment horizontal="center"/>
    </xf>
    <xf numFmtId="3" fontId="9" fillId="0" borderId="49" xfId="0" applyNumberFormat="1" applyFont="1" applyBorder="1" applyAlignment="1">
      <alignment horizontal="right"/>
    </xf>
    <xf numFmtId="3" fontId="9" fillId="0" borderId="52" xfId="0" applyNumberFormat="1" applyFont="1" applyBorder="1" applyAlignment="1">
      <alignment horizontal="right"/>
    </xf>
    <xf numFmtId="0" fontId="29" fillId="0" borderId="17" xfId="0" applyFont="1" applyBorder="1" applyAlignment="1">
      <alignment horizontal="right"/>
    </xf>
    <xf numFmtId="3" fontId="29" fillId="3" borderId="50" xfId="0" applyNumberFormat="1" applyFont="1" applyFill="1" applyBorder="1" applyAlignment="1">
      <alignment horizontal="right"/>
    </xf>
    <xf numFmtId="0" fontId="40" fillId="0" borderId="66" xfId="0" applyFont="1" applyBorder="1" applyAlignment="1">
      <alignment horizontal="center" vertical="center" wrapText="1" shrinkToFit="1"/>
    </xf>
    <xf numFmtId="3" fontId="41" fillId="0" borderId="13" xfId="0" applyNumberFormat="1" applyFont="1" applyBorder="1" applyAlignment="1">
      <alignment horizontal="right"/>
    </xf>
    <xf numFmtId="3" fontId="41" fillId="0" borderId="13" xfId="0" applyNumberFormat="1" applyFont="1" applyBorder="1"/>
    <xf numFmtId="3" fontId="39" fillId="0" borderId="7" xfId="0" applyNumberFormat="1" applyFont="1" applyBorder="1" applyAlignment="1">
      <alignment horizontal="right"/>
    </xf>
    <xf numFmtId="3" fontId="41" fillId="0" borderId="58" xfId="0" applyNumberFormat="1" applyFont="1" applyBorder="1" applyAlignment="1">
      <alignment horizontal="right"/>
    </xf>
    <xf numFmtId="3" fontId="9" fillId="0" borderId="13" xfId="0" applyNumberFormat="1" applyFont="1" applyBorder="1"/>
    <xf numFmtId="3" fontId="9" fillId="0" borderId="54" xfId="0" applyNumberFormat="1" applyFont="1" applyBorder="1"/>
    <xf numFmtId="3" fontId="41" fillId="0" borderId="23" xfId="0" applyNumberFormat="1" applyFont="1" applyBorder="1"/>
    <xf numFmtId="3" fontId="41" fillId="3" borderId="50" xfId="0" applyNumberFormat="1" applyFont="1" applyFill="1" applyBorder="1" applyAlignment="1">
      <alignment horizontal="right"/>
    </xf>
    <xf numFmtId="3" fontId="41" fillId="0" borderId="50" xfId="0" applyNumberFormat="1" applyFont="1" applyBorder="1"/>
    <xf numFmtId="3" fontId="41" fillId="0" borderId="46" xfId="0" applyNumberFormat="1" applyFont="1" applyBorder="1"/>
    <xf numFmtId="4" fontId="9" fillId="0" borderId="13" xfId="0" applyNumberFormat="1" applyFont="1" applyBorder="1"/>
    <xf numFmtId="3" fontId="9" fillId="0" borderId="42" xfId="0" applyNumberFormat="1" applyFont="1" applyBorder="1"/>
    <xf numFmtId="3" fontId="41" fillId="0" borderId="45" xfId="0" applyNumberFormat="1" applyFont="1" applyBorder="1"/>
    <xf numFmtId="3" fontId="42" fillId="0" borderId="49" xfId="0" applyNumberFormat="1" applyFont="1" applyBorder="1"/>
    <xf numFmtId="3" fontId="41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4" fontId="0" fillId="3" borderId="0" xfId="0" applyNumberFormat="1" applyFill="1"/>
    <xf numFmtId="0" fontId="1" fillId="3" borderId="0" xfId="0" applyFont="1" applyFill="1"/>
    <xf numFmtId="0" fontId="0" fillId="3" borderId="0" xfId="0" applyFill="1"/>
    <xf numFmtId="3" fontId="7" fillId="3" borderId="2" xfId="0" applyNumberFormat="1" applyFont="1" applyFill="1" applyBorder="1" applyAlignment="1">
      <alignment horizontal="right"/>
    </xf>
    <xf numFmtId="3" fontId="19" fillId="3" borderId="1" xfId="0" applyNumberFormat="1" applyFont="1" applyFill="1" applyBorder="1"/>
    <xf numFmtId="3" fontId="7" fillId="3" borderId="1" xfId="0" applyNumberFormat="1" applyFont="1" applyFill="1" applyBorder="1"/>
    <xf numFmtId="3" fontId="9" fillId="3" borderId="1" xfId="0" applyNumberFormat="1" applyFont="1" applyFill="1" applyBorder="1"/>
    <xf numFmtId="4" fontId="29" fillId="0" borderId="67" xfId="0" applyNumberFormat="1" applyFont="1" applyBorder="1"/>
    <xf numFmtId="0" fontId="19" fillId="0" borderId="57" xfId="0" applyFont="1" applyBorder="1" applyAlignment="1">
      <alignment vertical="center" wrapText="1"/>
    </xf>
    <xf numFmtId="0" fontId="14" fillId="0" borderId="23" xfId="0" applyFont="1" applyBorder="1"/>
    <xf numFmtId="3" fontId="14" fillId="0" borderId="17" xfId="0" applyNumberFormat="1" applyFont="1" applyBorder="1"/>
    <xf numFmtId="3" fontId="14" fillId="0" borderId="58" xfId="0" applyNumberFormat="1" applyFont="1" applyBorder="1"/>
    <xf numFmtId="4" fontId="14" fillId="0" borderId="59" xfId="0" applyNumberFormat="1" applyFont="1" applyBorder="1"/>
    <xf numFmtId="4" fontId="0" fillId="0" borderId="0" xfId="0" applyNumberFormat="1"/>
    <xf numFmtId="0" fontId="2" fillId="0" borderId="7" xfId="0" applyFont="1" applyBorder="1"/>
    <xf numFmtId="0" fontId="45" fillId="0" borderId="0" xfId="0" applyFont="1"/>
    <xf numFmtId="3" fontId="2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20" fillId="0" borderId="17" xfId="0" applyNumberFormat="1" applyFont="1" applyBorder="1"/>
    <xf numFmtId="0" fontId="9" fillId="0" borderId="1" xfId="0" applyFont="1" applyBorder="1" applyAlignment="1">
      <alignment wrapText="1"/>
    </xf>
    <xf numFmtId="3" fontId="29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29" fillId="0" borderId="37" xfId="0" applyFont="1" applyBorder="1" applyAlignment="1">
      <alignment horizontal="center"/>
    </xf>
    <xf numFmtId="0" fontId="29" fillId="0" borderId="37" xfId="0" applyFont="1" applyBorder="1"/>
    <xf numFmtId="3" fontId="29" fillId="0" borderId="37" xfId="0" applyNumberFormat="1" applyFont="1" applyBorder="1"/>
    <xf numFmtId="0" fontId="9" fillId="0" borderId="38" xfId="0" applyFont="1" applyBorder="1"/>
    <xf numFmtId="0" fontId="29" fillId="0" borderId="38" xfId="0" applyFont="1" applyBorder="1"/>
    <xf numFmtId="3" fontId="29" fillId="0" borderId="68" xfId="0" applyNumberFormat="1" applyFont="1" applyBorder="1"/>
    <xf numFmtId="3" fontId="41" fillId="0" borderId="68" xfId="0" applyNumberFormat="1" applyFont="1" applyBorder="1"/>
    <xf numFmtId="4" fontId="29" fillId="0" borderId="56" xfId="0" applyNumberFormat="1" applyFont="1" applyBorder="1"/>
    <xf numFmtId="3" fontId="29" fillId="0" borderId="69" xfId="0" applyNumberFormat="1" applyFont="1" applyBorder="1"/>
    <xf numFmtId="4" fontId="29" fillId="0" borderId="1" xfId="0" applyNumberFormat="1" applyFont="1" applyBorder="1"/>
    <xf numFmtId="3" fontId="29" fillId="0" borderId="3" xfId="0" applyNumberFormat="1" applyFont="1" applyBorder="1"/>
    <xf numFmtId="0" fontId="49" fillId="0" borderId="1" xfId="0" applyFont="1" applyBorder="1" applyAlignment="1">
      <alignment horizontal="center"/>
    </xf>
    <xf numFmtId="49" fontId="49" fillId="0" borderId="1" xfId="0" applyNumberFormat="1" applyFont="1" applyBorder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wrapText="1"/>
    </xf>
    <xf numFmtId="4" fontId="7" fillId="3" borderId="2" xfId="0" applyNumberFormat="1" applyFont="1" applyFill="1" applyBorder="1"/>
    <xf numFmtId="3" fontId="48" fillId="3" borderId="2" xfId="0" applyNumberFormat="1" applyFont="1" applyFill="1" applyBorder="1"/>
    <xf numFmtId="3" fontId="19" fillId="3" borderId="2" xfId="0" applyNumberFormat="1" applyFont="1" applyFill="1" applyBorder="1"/>
    <xf numFmtId="4" fontId="19" fillId="3" borderId="2" xfId="0" applyNumberFormat="1" applyFont="1" applyFill="1" applyBorder="1"/>
    <xf numFmtId="4" fontId="25" fillId="3" borderId="2" xfId="0" applyNumberFormat="1" applyFont="1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4" fontId="8" fillId="3" borderId="2" xfId="0" applyNumberFormat="1" applyFont="1" applyFill="1" applyBorder="1"/>
    <xf numFmtId="3" fontId="8" fillId="3" borderId="1" xfId="0" applyNumberFormat="1" applyFont="1" applyFill="1" applyBorder="1"/>
    <xf numFmtId="4" fontId="2" fillId="3" borderId="2" xfId="0" applyNumberFormat="1" applyFont="1" applyFill="1" applyBorder="1"/>
    <xf numFmtId="3" fontId="4" fillId="3" borderId="1" xfId="0" applyNumberFormat="1" applyFont="1" applyFill="1" applyBorder="1"/>
    <xf numFmtId="3" fontId="20" fillId="3" borderId="1" xfId="0" applyNumberFormat="1" applyFont="1" applyFill="1" applyBorder="1"/>
    <xf numFmtId="3" fontId="4" fillId="3" borderId="2" xfId="0" applyNumberFormat="1" applyFont="1" applyFill="1" applyBorder="1"/>
    <xf numFmtId="3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/>
    <xf numFmtId="4" fontId="4" fillId="3" borderId="1" xfId="0" applyNumberFormat="1" applyFont="1" applyFill="1" applyBorder="1"/>
    <xf numFmtId="0" fontId="50" fillId="0" borderId="66" xfId="0" applyFont="1" applyBorder="1" applyAlignment="1">
      <alignment horizontal="center" vertical="center" wrapText="1" shrinkToFit="1"/>
    </xf>
    <xf numFmtId="0" fontId="1" fillId="0" borderId="63" xfId="0" applyFont="1" applyBorder="1" applyAlignment="1">
      <alignment horizontal="right"/>
    </xf>
    <xf numFmtId="3" fontId="4" fillId="0" borderId="40" xfId="0" applyNumberFormat="1" applyFont="1" applyBorder="1"/>
    <xf numFmtId="3" fontId="4" fillId="0" borderId="56" xfId="0" applyNumberFormat="1" applyFont="1" applyBorder="1"/>
    <xf numFmtId="3" fontId="4" fillId="0" borderId="69" xfId="0" applyNumberFormat="1" applyFont="1" applyBorder="1"/>
    <xf numFmtId="49" fontId="9" fillId="0" borderId="1" xfId="0" applyNumberFormat="1" applyFont="1" applyBorder="1" applyAlignment="1">
      <alignment wrapText="1"/>
    </xf>
    <xf numFmtId="4" fontId="19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49" fontId="29" fillId="0" borderId="1" xfId="0" applyNumberFormat="1" applyFont="1" applyBorder="1" applyAlignment="1">
      <alignment wrapText="1"/>
    </xf>
    <xf numFmtId="0" fontId="40" fillId="0" borderId="18" xfId="0" applyFont="1" applyBorder="1"/>
    <xf numFmtId="3" fontId="1" fillId="0" borderId="2" xfId="0" applyNumberFormat="1" applyFont="1" applyBorder="1"/>
    <xf numFmtId="0" fontId="52" fillId="0" borderId="1" xfId="0" applyFont="1" applyBorder="1"/>
    <xf numFmtId="4" fontId="25" fillId="0" borderId="17" xfId="0" applyNumberFormat="1" applyFont="1" applyBorder="1"/>
    <xf numFmtId="0" fontId="9" fillId="0" borderId="5" xfId="0" applyFont="1" applyBorder="1" applyAlignment="1">
      <alignment wrapText="1"/>
    </xf>
    <xf numFmtId="3" fontId="7" fillId="0" borderId="46" xfId="0" applyNumberFormat="1" applyFont="1" applyBorder="1"/>
    <xf numFmtId="2" fontId="9" fillId="0" borderId="1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7" fillId="0" borderId="7" xfId="0" applyFont="1" applyBorder="1" applyAlignment="1">
      <alignment vertical="center"/>
    </xf>
    <xf numFmtId="0" fontId="4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44" fillId="0" borderId="37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82" zoomScale="110" zoomScaleNormal="110" workbookViewId="0">
      <selection activeCell="J103" sqref="J103"/>
    </sheetView>
  </sheetViews>
  <sheetFormatPr defaultRowHeight="12.75" x14ac:dyDescent="0.2"/>
  <cols>
    <col min="1" max="1" width="6.85546875" customWidth="1"/>
    <col min="2" max="2" width="44.140625" customWidth="1"/>
    <col min="3" max="3" width="10.140625" customWidth="1"/>
    <col min="4" max="4" width="11.7109375" customWidth="1"/>
    <col min="5" max="5" width="10.28515625" customWidth="1"/>
    <col min="6" max="7" width="9.140625" customWidth="1"/>
    <col min="8" max="8" width="8.85546875" customWidth="1"/>
    <col min="9" max="9" width="8.140625" customWidth="1"/>
    <col min="10" max="10" width="13.42578125" customWidth="1"/>
  </cols>
  <sheetData>
    <row r="1" spans="1:12" ht="13.5" thickBot="1" x14ac:dyDescent="0.25">
      <c r="A1" s="312"/>
      <c r="B1" s="241" t="s">
        <v>571</v>
      </c>
      <c r="C1" s="312"/>
      <c r="D1" s="312"/>
      <c r="E1" s="312"/>
      <c r="F1" s="312"/>
      <c r="G1" s="312"/>
      <c r="H1" s="312"/>
      <c r="I1" s="312"/>
      <c r="J1" s="312"/>
    </row>
    <row r="2" spans="1:12" ht="43.5" customHeight="1" x14ac:dyDescent="0.2">
      <c r="A2" s="313" t="s">
        <v>7</v>
      </c>
      <c r="B2" s="314" t="s">
        <v>144</v>
      </c>
      <c r="C2" s="494" t="s">
        <v>599</v>
      </c>
      <c r="D2" s="315" t="s">
        <v>124</v>
      </c>
      <c r="E2" s="421" t="s">
        <v>493</v>
      </c>
      <c r="F2" s="421" t="s">
        <v>494</v>
      </c>
      <c r="G2" s="421" t="s">
        <v>495</v>
      </c>
      <c r="H2" s="494" t="s">
        <v>540</v>
      </c>
      <c r="I2" s="316" t="s">
        <v>9</v>
      </c>
      <c r="J2" s="317" t="s">
        <v>10</v>
      </c>
      <c r="L2" s="214"/>
    </row>
    <row r="3" spans="1:12" ht="13.5" thickBot="1" x14ac:dyDescent="0.25">
      <c r="A3" s="318" t="s">
        <v>11</v>
      </c>
      <c r="B3" s="318"/>
      <c r="C3" s="319" t="s">
        <v>561</v>
      </c>
      <c r="D3" s="319" t="s">
        <v>561</v>
      </c>
      <c r="E3" s="319" t="s">
        <v>561</v>
      </c>
      <c r="F3" s="319" t="s">
        <v>561</v>
      </c>
      <c r="G3" s="319" t="s">
        <v>561</v>
      </c>
      <c r="H3" s="319" t="s">
        <v>561</v>
      </c>
      <c r="I3" s="319" t="s">
        <v>12</v>
      </c>
      <c r="J3" s="320" t="s">
        <v>125</v>
      </c>
    </row>
    <row r="4" spans="1:12" ht="13.5" thickBot="1" x14ac:dyDescent="0.25">
      <c r="A4" s="321">
        <v>1</v>
      </c>
      <c r="B4" s="321">
        <v>2</v>
      </c>
      <c r="C4" s="322">
        <v>3</v>
      </c>
      <c r="D4" s="322">
        <v>4</v>
      </c>
      <c r="E4" s="322"/>
      <c r="F4" s="322"/>
      <c r="G4" s="322"/>
      <c r="H4" s="322"/>
      <c r="I4" s="322">
        <v>5</v>
      </c>
      <c r="J4" s="323">
        <v>6</v>
      </c>
    </row>
    <row r="5" spans="1:12" ht="13.5" thickBot="1" x14ac:dyDescent="0.25">
      <c r="A5" s="324">
        <v>710000</v>
      </c>
      <c r="B5" s="325" t="s">
        <v>145</v>
      </c>
      <c r="C5" s="326">
        <f>SUM(C7+C14+C18+C23+C33+C37+C27)</f>
        <v>127260792</v>
      </c>
      <c r="D5" s="326">
        <f>SUM(D7+D14+D18+D23+D33+D37+D27)</f>
        <v>122656207</v>
      </c>
      <c r="E5" s="326">
        <f t="shared" ref="E5:G5" si="0">SUM(E7+E14+E18+E23+E33+E37+E27)</f>
        <v>4604585</v>
      </c>
      <c r="F5" s="326">
        <f t="shared" si="0"/>
        <v>0</v>
      </c>
      <c r="G5" s="326">
        <f t="shared" si="0"/>
        <v>0</v>
      </c>
      <c r="H5" s="423">
        <f>SUM(H7+H14+H18+H23+H33+H37+H27)</f>
        <v>127260792</v>
      </c>
      <c r="I5" s="327">
        <f>H5/C5*100</f>
        <v>100</v>
      </c>
      <c r="J5" s="328">
        <f>H5-C5</f>
        <v>0</v>
      </c>
    </row>
    <row r="6" spans="1:12" ht="13.5" thickBot="1" x14ac:dyDescent="0.25">
      <c r="A6" s="329"/>
      <c r="B6" s="329"/>
      <c r="C6" s="330"/>
      <c r="D6" s="330"/>
      <c r="E6" s="330"/>
      <c r="F6" s="330"/>
      <c r="G6" s="330"/>
      <c r="H6" s="330"/>
      <c r="I6" s="327" t="e">
        <f t="shared" ref="I6:I69" si="1">H6/C6*100</f>
        <v>#DIV/0!</v>
      </c>
      <c r="J6" s="331"/>
    </row>
    <row r="7" spans="1:12" ht="13.5" thickBot="1" x14ac:dyDescent="0.25">
      <c r="A7" s="324">
        <v>711000</v>
      </c>
      <c r="B7" s="325" t="s">
        <v>146</v>
      </c>
      <c r="C7" s="326">
        <f>SUM(C8+C12)</f>
        <v>9191001</v>
      </c>
      <c r="D7" s="326">
        <f>SUM(D8+D12)</f>
        <v>9191001</v>
      </c>
      <c r="E7" s="326">
        <f t="shared" ref="E7:G7" si="2">SUM(E8+E12)</f>
        <v>0</v>
      </c>
      <c r="F7" s="326">
        <f t="shared" si="2"/>
        <v>0</v>
      </c>
      <c r="G7" s="326">
        <f t="shared" si="2"/>
        <v>0</v>
      </c>
      <c r="H7" s="326">
        <f>SUM(H8+H12)</f>
        <v>9191001</v>
      </c>
      <c r="I7" s="327">
        <f t="shared" si="1"/>
        <v>100</v>
      </c>
      <c r="J7" s="328">
        <f t="shared" ref="J7:J40" si="3">SUM(D7-C7)</f>
        <v>0</v>
      </c>
    </row>
    <row r="8" spans="1:12" ht="13.5" thickBot="1" x14ac:dyDescent="0.25">
      <c r="A8" s="332">
        <v>7111</v>
      </c>
      <c r="B8" s="333" t="s">
        <v>292</v>
      </c>
      <c r="C8" s="334">
        <f>SUM(C9:C11)</f>
        <v>111000</v>
      </c>
      <c r="D8" s="334">
        <f>SUM(D9:D11)</f>
        <v>111000</v>
      </c>
      <c r="E8" s="334">
        <f t="shared" ref="E8:H8" si="4">SUM(E9:E11)</f>
        <v>0</v>
      </c>
      <c r="F8" s="334">
        <f t="shared" si="4"/>
        <v>0</v>
      </c>
      <c r="G8" s="334">
        <f t="shared" si="4"/>
        <v>0</v>
      </c>
      <c r="H8" s="334">
        <f t="shared" si="4"/>
        <v>111000</v>
      </c>
      <c r="I8" s="327">
        <f t="shared" si="1"/>
        <v>100</v>
      </c>
      <c r="J8" s="335">
        <f t="shared" si="3"/>
        <v>0</v>
      </c>
    </row>
    <row r="9" spans="1:12" ht="13.5" thickBot="1" x14ac:dyDescent="0.25">
      <c r="A9" s="336">
        <v>711111</v>
      </c>
      <c r="B9" s="336" t="s">
        <v>291</v>
      </c>
      <c r="C9" s="337">
        <v>10000</v>
      </c>
      <c r="D9" s="337">
        <v>10000</v>
      </c>
      <c r="E9" s="337"/>
      <c r="F9" s="337"/>
      <c r="G9" s="337"/>
      <c r="H9" s="337">
        <f>D9+E9+F9+G9</f>
        <v>10000</v>
      </c>
      <c r="I9" s="327">
        <f t="shared" si="1"/>
        <v>100</v>
      </c>
      <c r="J9" s="338">
        <f t="shared" si="3"/>
        <v>0</v>
      </c>
    </row>
    <row r="10" spans="1:12" ht="13.5" thickBot="1" x14ac:dyDescent="0.25">
      <c r="A10" s="336">
        <v>711114</v>
      </c>
      <c r="B10" s="336" t="s">
        <v>184</v>
      </c>
      <c r="C10" s="337">
        <v>1000</v>
      </c>
      <c r="D10" s="337">
        <v>1000</v>
      </c>
      <c r="E10" s="337"/>
      <c r="F10" s="337"/>
      <c r="G10" s="337"/>
      <c r="H10" s="337">
        <f t="shared" ref="H10:H11" si="5">D10+E10+F10+G10</f>
        <v>1000</v>
      </c>
      <c r="I10" s="327">
        <f t="shared" si="1"/>
        <v>100</v>
      </c>
      <c r="J10" s="338">
        <f t="shared" si="3"/>
        <v>0</v>
      </c>
    </row>
    <row r="11" spans="1:12" ht="13.5" thickBot="1" x14ac:dyDescent="0.25">
      <c r="A11" s="336">
        <v>711115</v>
      </c>
      <c r="B11" s="336" t="s">
        <v>147</v>
      </c>
      <c r="C11" s="337">
        <v>100000</v>
      </c>
      <c r="D11" s="337">
        <v>100000</v>
      </c>
      <c r="E11" s="337"/>
      <c r="F11" s="337"/>
      <c r="G11" s="337"/>
      <c r="H11" s="337">
        <f t="shared" si="5"/>
        <v>100000</v>
      </c>
      <c r="I11" s="327">
        <f t="shared" si="1"/>
        <v>100</v>
      </c>
      <c r="J11" s="338">
        <f t="shared" si="3"/>
        <v>0</v>
      </c>
    </row>
    <row r="12" spans="1:12" ht="13.5" thickBot="1" x14ac:dyDescent="0.25">
      <c r="A12" s="339">
        <v>7112</v>
      </c>
      <c r="B12" s="340" t="s">
        <v>216</v>
      </c>
      <c r="C12" s="341">
        <v>9080001</v>
      </c>
      <c r="D12" s="341">
        <f>SUM(D13)</f>
        <v>9080001</v>
      </c>
      <c r="E12" s="341">
        <f t="shared" ref="E12:H12" si="6">SUM(E13)</f>
        <v>0</v>
      </c>
      <c r="F12" s="341">
        <f t="shared" si="6"/>
        <v>0</v>
      </c>
      <c r="G12" s="341">
        <f t="shared" si="6"/>
        <v>0</v>
      </c>
      <c r="H12" s="341">
        <f t="shared" si="6"/>
        <v>9080001</v>
      </c>
      <c r="I12" s="327">
        <f t="shared" si="1"/>
        <v>100</v>
      </c>
      <c r="J12" s="342">
        <f t="shared" si="3"/>
        <v>0</v>
      </c>
    </row>
    <row r="13" spans="1:12" ht="13.5" thickBot="1" x14ac:dyDescent="0.25">
      <c r="A13" s="343">
        <v>711211</v>
      </c>
      <c r="B13" s="343" t="s">
        <v>148</v>
      </c>
      <c r="C13" s="344">
        <v>9080001</v>
      </c>
      <c r="D13" s="344">
        <v>9080001</v>
      </c>
      <c r="E13" s="344"/>
      <c r="F13" s="344"/>
      <c r="G13" s="344"/>
      <c r="H13" s="341">
        <f>D13+E13+F13+G13</f>
        <v>9080001</v>
      </c>
      <c r="I13" s="327">
        <f t="shared" si="1"/>
        <v>100</v>
      </c>
      <c r="J13" s="345">
        <f t="shared" si="3"/>
        <v>0</v>
      </c>
    </row>
    <row r="14" spans="1:12" ht="13.5" thickBot="1" x14ac:dyDescent="0.25">
      <c r="A14" s="324">
        <v>713000</v>
      </c>
      <c r="B14" s="325" t="s">
        <v>149</v>
      </c>
      <c r="C14" s="326">
        <f>SUM(C15)</f>
        <v>25000</v>
      </c>
      <c r="D14" s="326">
        <f>SUM(D15)</f>
        <v>25000</v>
      </c>
      <c r="E14" s="326">
        <f t="shared" ref="E14:H14" si="7">SUM(E15)</f>
        <v>0</v>
      </c>
      <c r="F14" s="326">
        <f t="shared" si="7"/>
        <v>0</v>
      </c>
      <c r="G14" s="326">
        <f t="shared" si="7"/>
        <v>0</v>
      </c>
      <c r="H14" s="326">
        <f t="shared" si="7"/>
        <v>25000</v>
      </c>
      <c r="I14" s="327">
        <f t="shared" si="1"/>
        <v>100</v>
      </c>
      <c r="J14" s="328">
        <f t="shared" si="3"/>
        <v>0</v>
      </c>
    </row>
    <row r="15" spans="1:12" ht="13.5" thickBot="1" x14ac:dyDescent="0.25">
      <c r="A15" s="332">
        <v>7131</v>
      </c>
      <c r="B15" s="333" t="s">
        <v>293</v>
      </c>
      <c r="C15" s="334">
        <f>SUM(C16:C17)</f>
        <v>25000</v>
      </c>
      <c r="D15" s="334">
        <f>SUM(D16:D17)</f>
        <v>25000</v>
      </c>
      <c r="E15" s="334"/>
      <c r="F15" s="334"/>
      <c r="G15" s="334"/>
      <c r="H15" s="334">
        <f>H16+H17</f>
        <v>25000</v>
      </c>
      <c r="I15" s="327">
        <f t="shared" si="1"/>
        <v>100</v>
      </c>
      <c r="J15" s="335">
        <f t="shared" si="3"/>
        <v>0</v>
      </c>
    </row>
    <row r="16" spans="1:12" ht="13.5" thickBot="1" x14ac:dyDescent="0.25">
      <c r="A16" s="336">
        <v>713111</v>
      </c>
      <c r="B16" s="336" t="s">
        <v>150</v>
      </c>
      <c r="C16" s="337">
        <v>12000</v>
      </c>
      <c r="D16" s="337">
        <v>12000</v>
      </c>
      <c r="E16" s="337"/>
      <c r="F16" s="337"/>
      <c r="G16" s="337"/>
      <c r="H16" s="337">
        <f>D16+E16+G16</f>
        <v>12000</v>
      </c>
      <c r="I16" s="327">
        <f t="shared" si="1"/>
        <v>100</v>
      </c>
      <c r="J16" s="338">
        <f t="shared" si="3"/>
        <v>0</v>
      </c>
    </row>
    <row r="17" spans="1:10" ht="13.5" thickBot="1" x14ac:dyDescent="0.25">
      <c r="A17" s="343">
        <v>713113</v>
      </c>
      <c r="B17" s="343" t="s">
        <v>151</v>
      </c>
      <c r="C17" s="344">
        <v>13000</v>
      </c>
      <c r="D17" s="344">
        <v>13000</v>
      </c>
      <c r="E17" s="344"/>
      <c r="F17" s="344"/>
      <c r="G17" s="344"/>
      <c r="H17" s="337">
        <f>D17+E17+G17</f>
        <v>13000</v>
      </c>
      <c r="I17" s="327">
        <f t="shared" si="1"/>
        <v>100</v>
      </c>
      <c r="J17" s="345">
        <f t="shared" si="3"/>
        <v>0</v>
      </c>
    </row>
    <row r="18" spans="1:10" ht="13.5" thickBot="1" x14ac:dyDescent="0.25">
      <c r="A18" s="324">
        <v>714000</v>
      </c>
      <c r="B18" s="325" t="s">
        <v>152</v>
      </c>
      <c r="C18" s="326">
        <f>SUM(C19)</f>
        <v>950000</v>
      </c>
      <c r="D18" s="326">
        <f>SUM(D19)</f>
        <v>950000</v>
      </c>
      <c r="E18" s="326">
        <f t="shared" ref="E18:H18" si="8">SUM(E19)</f>
        <v>0</v>
      </c>
      <c r="F18" s="326">
        <f t="shared" si="8"/>
        <v>0</v>
      </c>
      <c r="G18" s="326">
        <f t="shared" si="8"/>
        <v>0</v>
      </c>
      <c r="H18" s="326">
        <f t="shared" si="8"/>
        <v>950000</v>
      </c>
      <c r="I18" s="327">
        <f t="shared" si="1"/>
        <v>100</v>
      </c>
      <c r="J18" s="328">
        <f t="shared" si="3"/>
        <v>0</v>
      </c>
    </row>
    <row r="19" spans="1:10" ht="13.5" thickBot="1" x14ac:dyDescent="0.25">
      <c r="A19" s="332">
        <v>7141</v>
      </c>
      <c r="B19" s="333" t="s">
        <v>152</v>
      </c>
      <c r="C19" s="334">
        <f>SUM(C20:C22)</f>
        <v>950000</v>
      </c>
      <c r="D19" s="334">
        <f>SUM(D20:D22)</f>
        <v>950000</v>
      </c>
      <c r="E19" s="334"/>
      <c r="F19" s="334"/>
      <c r="G19" s="334"/>
      <c r="H19" s="334">
        <f>SUM(D19:G19)</f>
        <v>950000</v>
      </c>
      <c r="I19" s="327">
        <f t="shared" si="1"/>
        <v>100</v>
      </c>
      <c r="J19" s="335">
        <f t="shared" si="3"/>
        <v>0</v>
      </c>
    </row>
    <row r="20" spans="1:10" ht="13.5" thickBot="1" x14ac:dyDescent="0.25">
      <c r="A20" s="336">
        <v>714111</v>
      </c>
      <c r="B20" s="336" t="s">
        <v>294</v>
      </c>
      <c r="C20" s="337">
        <v>300000</v>
      </c>
      <c r="D20" s="337">
        <v>300000</v>
      </c>
      <c r="E20" s="337"/>
      <c r="F20" s="337"/>
      <c r="G20" s="337">
        <v>0</v>
      </c>
      <c r="H20" s="337">
        <f>SUM(D20:G20)</f>
        <v>300000</v>
      </c>
      <c r="I20" s="327">
        <f t="shared" si="1"/>
        <v>100</v>
      </c>
      <c r="J20" s="338">
        <f t="shared" si="3"/>
        <v>0</v>
      </c>
    </row>
    <row r="21" spans="1:10" ht="13.5" thickBot="1" x14ac:dyDescent="0.25">
      <c r="A21" s="343">
        <v>714112</v>
      </c>
      <c r="B21" s="343" t="s">
        <v>393</v>
      </c>
      <c r="C21" s="344">
        <v>250000</v>
      </c>
      <c r="D21" s="344">
        <v>250000</v>
      </c>
      <c r="E21" s="344"/>
      <c r="F21" s="344"/>
      <c r="G21" s="344"/>
      <c r="H21" s="337">
        <f t="shared" ref="H21:H22" si="9">SUM(D21:G21)</f>
        <v>250000</v>
      </c>
      <c r="I21" s="327">
        <f t="shared" si="1"/>
        <v>100</v>
      </c>
      <c r="J21" s="345">
        <f t="shared" si="3"/>
        <v>0</v>
      </c>
    </row>
    <row r="22" spans="1:10" ht="13.5" thickBot="1" x14ac:dyDescent="0.25">
      <c r="A22" s="343">
        <v>714131</v>
      </c>
      <c r="B22" s="343" t="s">
        <v>153</v>
      </c>
      <c r="C22" s="344">
        <v>400000</v>
      </c>
      <c r="D22" s="344">
        <v>400000</v>
      </c>
      <c r="E22" s="344"/>
      <c r="F22" s="344"/>
      <c r="G22" s="344"/>
      <c r="H22" s="337">
        <f t="shared" si="9"/>
        <v>400000</v>
      </c>
      <c r="I22" s="327">
        <f t="shared" si="1"/>
        <v>100</v>
      </c>
      <c r="J22" s="345">
        <f t="shared" si="3"/>
        <v>0</v>
      </c>
    </row>
    <row r="23" spans="1:10" ht="13.5" thickBot="1" x14ac:dyDescent="0.25">
      <c r="A23" s="324">
        <v>715000</v>
      </c>
      <c r="B23" s="325" t="s">
        <v>217</v>
      </c>
      <c r="C23" s="326">
        <f>SUM(C24+C25+C26)</f>
        <v>26000</v>
      </c>
      <c r="D23" s="326">
        <f>SUM(D24+D25+D26)</f>
        <v>26000</v>
      </c>
      <c r="E23" s="326"/>
      <c r="F23" s="326"/>
      <c r="G23" s="326"/>
      <c r="H23" s="326">
        <f>SUM(D23:G23)</f>
        <v>26000</v>
      </c>
      <c r="I23" s="327">
        <f t="shared" si="1"/>
        <v>100</v>
      </c>
      <c r="J23" s="328">
        <f t="shared" si="3"/>
        <v>0</v>
      </c>
    </row>
    <row r="24" spans="1:10" ht="13.5" thickBot="1" x14ac:dyDescent="0.25">
      <c r="A24" s="332">
        <v>7151</v>
      </c>
      <c r="B24" s="333" t="s">
        <v>218</v>
      </c>
      <c r="C24" s="346">
        <v>10000</v>
      </c>
      <c r="D24" s="346">
        <v>10000</v>
      </c>
      <c r="E24" s="346"/>
      <c r="F24" s="346"/>
      <c r="G24" s="346"/>
      <c r="H24" s="348">
        <f>SUM(D24:G24)</f>
        <v>10000</v>
      </c>
      <c r="I24" s="327">
        <f t="shared" si="1"/>
        <v>100</v>
      </c>
      <c r="J24" s="335">
        <f t="shared" si="3"/>
        <v>0</v>
      </c>
    </row>
    <row r="25" spans="1:10" ht="13.5" thickBot="1" x14ac:dyDescent="0.25">
      <c r="A25" s="339">
        <v>7152</v>
      </c>
      <c r="B25" s="347" t="s">
        <v>219</v>
      </c>
      <c r="C25" s="348">
        <v>7000</v>
      </c>
      <c r="D25" s="348">
        <v>7000</v>
      </c>
      <c r="E25" s="348"/>
      <c r="F25" s="348"/>
      <c r="G25" s="348"/>
      <c r="H25" s="348">
        <f>SUM(D25:G25)</f>
        <v>7000</v>
      </c>
      <c r="I25" s="327">
        <f t="shared" si="1"/>
        <v>100</v>
      </c>
      <c r="J25" s="349">
        <f t="shared" si="3"/>
        <v>0</v>
      </c>
    </row>
    <row r="26" spans="1:10" ht="13.5" thickBot="1" x14ac:dyDescent="0.25">
      <c r="A26" s="350">
        <v>7159</v>
      </c>
      <c r="B26" s="351" t="s">
        <v>220</v>
      </c>
      <c r="C26" s="352">
        <v>9000</v>
      </c>
      <c r="D26" s="352">
        <v>9000</v>
      </c>
      <c r="E26" s="352"/>
      <c r="F26" s="352"/>
      <c r="G26" s="352"/>
      <c r="H26" s="348">
        <f>SUM(D26:G26)</f>
        <v>9000</v>
      </c>
      <c r="I26" s="327">
        <f t="shared" si="1"/>
        <v>100</v>
      </c>
      <c r="J26" s="353">
        <f t="shared" si="3"/>
        <v>0</v>
      </c>
    </row>
    <row r="27" spans="1:10" ht="13.5" thickBot="1" x14ac:dyDescent="0.25">
      <c r="A27" s="324">
        <v>716100</v>
      </c>
      <c r="B27" s="324" t="s">
        <v>254</v>
      </c>
      <c r="C27" s="354">
        <f>SUM(C28:C32)</f>
        <v>12428531</v>
      </c>
      <c r="D27" s="354">
        <f>SUM(D28:D32)</f>
        <v>12428531</v>
      </c>
      <c r="E27" s="354"/>
      <c r="F27" s="354"/>
      <c r="G27" s="354"/>
      <c r="H27" s="422">
        <f>SUM(H28:H32)</f>
        <v>12428531</v>
      </c>
      <c r="I27" s="327">
        <f t="shared" si="1"/>
        <v>100</v>
      </c>
      <c r="J27" s="355">
        <f t="shared" si="3"/>
        <v>0</v>
      </c>
    </row>
    <row r="28" spans="1:10" ht="13.5" thickBot="1" x14ac:dyDescent="0.25">
      <c r="A28" s="356">
        <v>716111</v>
      </c>
      <c r="B28" s="356" t="s">
        <v>280</v>
      </c>
      <c r="C28" s="357">
        <v>11665531</v>
      </c>
      <c r="D28" s="357">
        <v>11665531</v>
      </c>
      <c r="E28" s="357"/>
      <c r="F28" s="357"/>
      <c r="G28" s="357"/>
      <c r="H28" s="357">
        <f t="shared" ref="H28:H32" si="10">SUM(D28:G28)</f>
        <v>11665531</v>
      </c>
      <c r="I28" s="327">
        <f t="shared" si="1"/>
        <v>100</v>
      </c>
      <c r="J28" s="358">
        <f t="shared" si="3"/>
        <v>0</v>
      </c>
    </row>
    <row r="29" spans="1:10" ht="13.5" thickBot="1" x14ac:dyDescent="0.25">
      <c r="A29" s="336">
        <v>716112</v>
      </c>
      <c r="B29" s="336" t="s">
        <v>286</v>
      </c>
      <c r="C29" s="359">
        <v>55000</v>
      </c>
      <c r="D29" s="359">
        <v>55000</v>
      </c>
      <c r="E29" s="359"/>
      <c r="F29" s="359"/>
      <c r="G29" s="359"/>
      <c r="H29" s="357">
        <f t="shared" si="10"/>
        <v>55000</v>
      </c>
      <c r="I29" s="327">
        <f t="shared" si="1"/>
        <v>100</v>
      </c>
      <c r="J29" s="360">
        <f t="shared" si="3"/>
        <v>0</v>
      </c>
    </row>
    <row r="30" spans="1:10" ht="13.5" thickBot="1" x14ac:dyDescent="0.25">
      <c r="A30" s="336">
        <v>716113</v>
      </c>
      <c r="B30" s="336" t="s">
        <v>285</v>
      </c>
      <c r="C30" s="359">
        <v>68000</v>
      </c>
      <c r="D30" s="359">
        <v>68000</v>
      </c>
      <c r="E30" s="359"/>
      <c r="F30" s="359"/>
      <c r="G30" s="359"/>
      <c r="H30" s="357">
        <f t="shared" si="10"/>
        <v>68000</v>
      </c>
      <c r="I30" s="327">
        <f t="shared" si="1"/>
        <v>100</v>
      </c>
      <c r="J30" s="360">
        <f t="shared" si="3"/>
        <v>0</v>
      </c>
    </row>
    <row r="31" spans="1:10" ht="23.25" thickBot="1" x14ac:dyDescent="0.25">
      <c r="A31" s="343">
        <v>716115</v>
      </c>
      <c r="B31" s="361" t="s">
        <v>410</v>
      </c>
      <c r="C31" s="362">
        <v>255000</v>
      </c>
      <c r="D31" s="362">
        <v>255000</v>
      </c>
      <c r="E31" s="362"/>
      <c r="F31" s="362"/>
      <c r="G31" s="362"/>
      <c r="H31" s="357">
        <f t="shared" si="10"/>
        <v>255000</v>
      </c>
      <c r="I31" s="327">
        <f t="shared" si="1"/>
        <v>100</v>
      </c>
      <c r="J31" s="363">
        <f t="shared" si="3"/>
        <v>0</v>
      </c>
    </row>
    <row r="32" spans="1:10" ht="13.5" thickBot="1" x14ac:dyDescent="0.25">
      <c r="A32" s="343">
        <v>716116</v>
      </c>
      <c r="B32" s="343" t="s">
        <v>281</v>
      </c>
      <c r="C32" s="362">
        <v>385000</v>
      </c>
      <c r="D32" s="362">
        <v>385000</v>
      </c>
      <c r="E32" s="362"/>
      <c r="F32" s="362"/>
      <c r="G32" s="362"/>
      <c r="H32" s="357">
        <f t="shared" si="10"/>
        <v>385000</v>
      </c>
      <c r="I32" s="327">
        <f t="shared" si="1"/>
        <v>100</v>
      </c>
      <c r="J32" s="363">
        <f t="shared" si="3"/>
        <v>0</v>
      </c>
    </row>
    <row r="33" spans="1:10" ht="13.5" thickBot="1" x14ac:dyDescent="0.25">
      <c r="A33" s="324">
        <v>717100</v>
      </c>
      <c r="B33" s="325" t="s">
        <v>295</v>
      </c>
      <c r="C33" s="364">
        <f>SUM(C34:C36)</f>
        <v>104615260</v>
      </c>
      <c r="D33" s="364">
        <f>SUM(D34:D36)</f>
        <v>100010675</v>
      </c>
      <c r="E33" s="364">
        <f t="shared" ref="E33:G33" si="11">SUM(E34:E36)</f>
        <v>4604585</v>
      </c>
      <c r="F33" s="364">
        <f t="shared" si="11"/>
        <v>0</v>
      </c>
      <c r="G33" s="364">
        <f t="shared" si="11"/>
        <v>0</v>
      </c>
      <c r="H33" s="425">
        <f>SUM(H34:H36)</f>
        <v>104615260</v>
      </c>
      <c r="I33" s="327">
        <f t="shared" si="1"/>
        <v>100</v>
      </c>
      <c r="J33" s="355">
        <f>SUM(H33-C33)</f>
        <v>0</v>
      </c>
    </row>
    <row r="34" spans="1:10" ht="13.5" thickBot="1" x14ac:dyDescent="0.25">
      <c r="A34" s="356">
        <v>717114</v>
      </c>
      <c r="B34" s="504" t="s">
        <v>461</v>
      </c>
      <c r="C34" s="365">
        <v>993420</v>
      </c>
      <c r="D34" s="365">
        <v>0</v>
      </c>
      <c r="E34" s="357">
        <v>993420</v>
      </c>
      <c r="F34" s="357"/>
      <c r="G34" s="357"/>
      <c r="H34" s="357">
        <f>SUM(D34:G34)</f>
        <v>993420</v>
      </c>
      <c r="I34" s="327">
        <f t="shared" si="1"/>
        <v>100</v>
      </c>
      <c r="J34" s="357">
        <f>SUM(E34-C34)</f>
        <v>0</v>
      </c>
    </row>
    <row r="35" spans="1:10" ht="13.5" thickBot="1" x14ac:dyDescent="0.25">
      <c r="A35" s="356">
        <v>717121</v>
      </c>
      <c r="B35" s="366" t="s">
        <v>296</v>
      </c>
      <c r="C35" s="337">
        <v>100010675</v>
      </c>
      <c r="D35" s="337">
        <v>100010675</v>
      </c>
      <c r="E35" s="367"/>
      <c r="F35" s="367"/>
      <c r="G35" s="367"/>
      <c r="H35" s="424">
        <f t="shared" ref="H35:H36" si="12">SUM(D35:G35)</f>
        <v>100010675</v>
      </c>
      <c r="I35" s="327">
        <f t="shared" si="1"/>
        <v>100</v>
      </c>
      <c r="J35" s="368">
        <f t="shared" si="3"/>
        <v>0</v>
      </c>
    </row>
    <row r="36" spans="1:10" ht="12.75" customHeight="1" thickBot="1" x14ac:dyDescent="0.25">
      <c r="A36" s="343">
        <v>717131</v>
      </c>
      <c r="B36" s="343" t="s">
        <v>297</v>
      </c>
      <c r="C36" s="344">
        <v>3611165</v>
      </c>
      <c r="D36" s="344">
        <v>0</v>
      </c>
      <c r="E36" s="344">
        <v>3611165</v>
      </c>
      <c r="F36" s="344"/>
      <c r="G36" s="344"/>
      <c r="H36" s="357">
        <f t="shared" si="12"/>
        <v>3611165</v>
      </c>
      <c r="I36" s="327">
        <f t="shared" si="1"/>
        <v>100</v>
      </c>
      <c r="J36" s="345">
        <f>SUM(H36-C36)</f>
        <v>0</v>
      </c>
    </row>
    <row r="37" spans="1:10" ht="12" customHeight="1" thickBot="1" x14ac:dyDescent="0.25">
      <c r="A37" s="324">
        <v>719000</v>
      </c>
      <c r="B37" s="325" t="s">
        <v>154</v>
      </c>
      <c r="C37" s="326">
        <f>SUM(C38)</f>
        <v>25000</v>
      </c>
      <c r="D37" s="326">
        <f>SUM(D38)</f>
        <v>25000</v>
      </c>
      <c r="E37" s="326">
        <f t="shared" ref="E37:H37" si="13">SUM(E38)</f>
        <v>0</v>
      </c>
      <c r="F37" s="326">
        <f t="shared" si="13"/>
        <v>0</v>
      </c>
      <c r="G37" s="326">
        <f t="shared" si="13"/>
        <v>0</v>
      </c>
      <c r="H37" s="326">
        <f t="shared" si="13"/>
        <v>25000</v>
      </c>
      <c r="I37" s="327">
        <f t="shared" si="1"/>
        <v>100</v>
      </c>
      <c r="J37" s="328">
        <f t="shared" si="3"/>
        <v>0</v>
      </c>
    </row>
    <row r="38" spans="1:10" ht="13.5" thickBot="1" x14ac:dyDescent="0.25">
      <c r="A38" s="332">
        <v>7191</v>
      </c>
      <c r="B38" s="333" t="s">
        <v>154</v>
      </c>
      <c r="C38" s="346">
        <f>SUM(C39:C39)</f>
        <v>25000</v>
      </c>
      <c r="D38" s="346">
        <f>SUM(D39:D39)</f>
        <v>25000</v>
      </c>
      <c r="E38" s="346"/>
      <c r="F38" s="346"/>
      <c r="G38" s="346"/>
      <c r="H38" s="346">
        <f>H39</f>
        <v>25000</v>
      </c>
      <c r="I38" s="327">
        <f t="shared" si="1"/>
        <v>100</v>
      </c>
      <c r="J38" s="369">
        <f t="shared" si="3"/>
        <v>0</v>
      </c>
    </row>
    <row r="39" spans="1:10" ht="13.5" thickBot="1" x14ac:dyDescent="0.25">
      <c r="A39" s="336">
        <v>719111</v>
      </c>
      <c r="B39" s="336" t="s">
        <v>154</v>
      </c>
      <c r="C39" s="337">
        <v>25000</v>
      </c>
      <c r="D39" s="337">
        <v>25000</v>
      </c>
      <c r="E39" s="337"/>
      <c r="F39" s="337"/>
      <c r="G39" s="337"/>
      <c r="H39" s="337">
        <f>SUM(D39:G39)</f>
        <v>25000</v>
      </c>
      <c r="I39" s="327">
        <f t="shared" si="1"/>
        <v>100</v>
      </c>
      <c r="J39" s="338">
        <f t="shared" si="3"/>
        <v>0</v>
      </c>
    </row>
    <row r="40" spans="1:10" ht="13.5" thickBot="1" x14ac:dyDescent="0.25">
      <c r="A40" s="343"/>
      <c r="B40" s="343"/>
      <c r="C40" s="344"/>
      <c r="D40" s="344"/>
      <c r="E40" s="344"/>
      <c r="F40" s="344"/>
      <c r="G40" s="344"/>
      <c r="H40" s="344"/>
      <c r="I40" s="327" t="e">
        <f t="shared" si="1"/>
        <v>#DIV/0!</v>
      </c>
      <c r="J40" s="345">
        <f t="shared" si="3"/>
        <v>0</v>
      </c>
    </row>
    <row r="41" spans="1:10" ht="13.5" thickBot="1" x14ac:dyDescent="0.25">
      <c r="A41" s="324">
        <v>720000</v>
      </c>
      <c r="B41" s="325" t="s">
        <v>155</v>
      </c>
      <c r="C41" s="326">
        <f t="shared" ref="C41:H41" si="14">SUM(C43+C51+C82)</f>
        <v>10383418</v>
      </c>
      <c r="D41" s="326">
        <f t="shared" si="14"/>
        <v>5887495</v>
      </c>
      <c r="E41" s="326">
        <f>SUM(E43+E51+E82)</f>
        <v>4510450</v>
      </c>
      <c r="F41" s="326">
        <f t="shared" si="14"/>
        <v>0</v>
      </c>
      <c r="G41" s="326">
        <f t="shared" si="14"/>
        <v>0</v>
      </c>
      <c r="H41" s="423">
        <f t="shared" si="14"/>
        <v>10397945</v>
      </c>
      <c r="I41" s="327">
        <f t="shared" si="1"/>
        <v>100.13990576128207</v>
      </c>
      <c r="J41" s="328">
        <f>SUM(H41-C41)</f>
        <v>14527</v>
      </c>
    </row>
    <row r="42" spans="1:10" ht="13.5" thickBot="1" x14ac:dyDescent="0.25">
      <c r="A42" s="329"/>
      <c r="B42" s="329"/>
      <c r="C42" s="330"/>
      <c r="D42" s="330"/>
      <c r="E42" s="330"/>
      <c r="F42" s="330"/>
      <c r="G42" s="330"/>
      <c r="H42" s="330"/>
      <c r="I42" s="327" t="e">
        <f t="shared" si="1"/>
        <v>#DIV/0!</v>
      </c>
      <c r="J42" s="331"/>
    </row>
    <row r="43" spans="1:10" ht="30" customHeight="1" thickBot="1" x14ac:dyDescent="0.25">
      <c r="A43" s="370">
        <v>721000</v>
      </c>
      <c r="B43" s="371" t="s">
        <v>298</v>
      </c>
      <c r="C43" s="372">
        <f>SUM(C44+C48)</f>
        <v>2250000</v>
      </c>
      <c r="D43" s="372">
        <f>SUM(D44+D48)</f>
        <v>1700000</v>
      </c>
      <c r="E43" s="372">
        <f t="shared" ref="E43:H43" si="15">SUM(E44+E48)</f>
        <v>550000</v>
      </c>
      <c r="F43" s="372">
        <f t="shared" si="15"/>
        <v>0</v>
      </c>
      <c r="G43" s="372">
        <f t="shared" si="15"/>
        <v>0</v>
      </c>
      <c r="H43" s="372">
        <f t="shared" si="15"/>
        <v>2250000</v>
      </c>
      <c r="I43" s="327">
        <f t="shared" si="1"/>
        <v>100</v>
      </c>
      <c r="J43" s="373">
        <f>H43-C43</f>
        <v>0</v>
      </c>
    </row>
    <row r="44" spans="1:10" ht="18" customHeight="1" thickBot="1" x14ac:dyDescent="0.25">
      <c r="A44" s="332">
        <v>7211</v>
      </c>
      <c r="B44" s="333" t="s">
        <v>221</v>
      </c>
      <c r="C44" s="334">
        <f>SUM(C45:C47)</f>
        <v>2150000</v>
      </c>
      <c r="D44" s="334">
        <f>SUM(D45:D47)</f>
        <v>1600000</v>
      </c>
      <c r="E44" s="334">
        <f t="shared" ref="E44" si="16">SUM(E45:E47)</f>
        <v>550000</v>
      </c>
      <c r="F44" s="334">
        <f t="shared" ref="F44" si="17">SUM(F45:F47)</f>
        <v>0</v>
      </c>
      <c r="G44" s="334">
        <f t="shared" ref="G44" si="18">SUM(G45:G47)</f>
        <v>0</v>
      </c>
      <c r="H44" s="334">
        <f>SUM(H45:H47)</f>
        <v>2150000</v>
      </c>
      <c r="I44" s="327">
        <f t="shared" si="1"/>
        <v>100</v>
      </c>
      <c r="J44" s="335">
        <f>SUM(H44-C44)</f>
        <v>0</v>
      </c>
    </row>
    <row r="45" spans="1:10" ht="24.75" customHeight="1" thickBot="1" x14ac:dyDescent="0.25">
      <c r="A45" s="336">
        <v>721111</v>
      </c>
      <c r="B45" s="374" t="s">
        <v>300</v>
      </c>
      <c r="C45" s="337">
        <v>1000000</v>
      </c>
      <c r="D45" s="337">
        <v>1000000</v>
      </c>
      <c r="E45" s="337"/>
      <c r="F45" s="337"/>
      <c r="G45" s="337"/>
      <c r="H45" s="337">
        <f>SUM(D45:G45)</f>
        <v>1000000</v>
      </c>
      <c r="I45" s="327">
        <f t="shared" si="1"/>
        <v>100</v>
      </c>
      <c r="J45" s="335">
        <f t="shared" ref="J45:J47" si="19">SUM(H45-C45)</f>
        <v>0</v>
      </c>
    </row>
    <row r="46" spans="1:10" ht="13.5" thickBot="1" x14ac:dyDescent="0.25">
      <c r="A46" s="336">
        <v>721112</v>
      </c>
      <c r="B46" s="336" t="s">
        <v>299</v>
      </c>
      <c r="C46" s="337">
        <v>600000</v>
      </c>
      <c r="D46" s="337">
        <v>600000</v>
      </c>
      <c r="E46" s="337">
        <v>0</v>
      </c>
      <c r="F46" s="337"/>
      <c r="G46" s="337"/>
      <c r="H46" s="337">
        <f t="shared" ref="H46:H50" si="20">SUM(D46:G46)</f>
        <v>600000</v>
      </c>
      <c r="I46" s="327">
        <f t="shared" si="1"/>
        <v>100</v>
      </c>
      <c r="J46" s="335">
        <f t="shared" si="19"/>
        <v>0</v>
      </c>
    </row>
    <row r="47" spans="1:10" s="21" customFormat="1" ht="13.5" thickBot="1" x14ac:dyDescent="0.25">
      <c r="A47" s="375">
        <v>721121</v>
      </c>
      <c r="B47" s="343" t="s">
        <v>394</v>
      </c>
      <c r="C47" s="376">
        <v>550000</v>
      </c>
      <c r="D47" s="376">
        <v>0</v>
      </c>
      <c r="E47" s="376">
        <v>550000</v>
      </c>
      <c r="F47" s="376"/>
      <c r="G47" s="376"/>
      <c r="H47" s="337">
        <f t="shared" si="20"/>
        <v>550000</v>
      </c>
      <c r="I47" s="327">
        <f t="shared" si="1"/>
        <v>100</v>
      </c>
      <c r="J47" s="368">
        <f t="shared" si="19"/>
        <v>0</v>
      </c>
    </row>
    <row r="48" spans="1:10" s="21" customFormat="1" ht="13.5" thickBot="1" x14ac:dyDescent="0.25">
      <c r="A48" s="339">
        <v>7212</v>
      </c>
      <c r="B48" s="340" t="s">
        <v>156</v>
      </c>
      <c r="C48" s="377">
        <f>SUM(C49:C50)</f>
        <v>100000</v>
      </c>
      <c r="D48" s="377">
        <f>SUM(D49:D50)</f>
        <v>100000</v>
      </c>
      <c r="E48" s="378"/>
      <c r="F48" s="378"/>
      <c r="G48" s="378"/>
      <c r="H48" s="341">
        <f t="shared" si="20"/>
        <v>100000</v>
      </c>
      <c r="I48" s="327">
        <f t="shared" si="1"/>
        <v>100</v>
      </c>
      <c r="J48" s="377">
        <f>SUM(J49:J50)</f>
        <v>0</v>
      </c>
    </row>
    <row r="49" spans="1:10" ht="13.5" thickBot="1" x14ac:dyDescent="0.25">
      <c r="A49" s="375">
        <v>721214</v>
      </c>
      <c r="B49" s="343" t="s">
        <v>306</v>
      </c>
      <c r="C49" s="344"/>
      <c r="D49" s="344"/>
      <c r="E49" s="344"/>
      <c r="F49" s="344"/>
      <c r="G49" s="344"/>
      <c r="H49" s="337">
        <f t="shared" si="20"/>
        <v>0</v>
      </c>
      <c r="I49" s="327" t="e">
        <f t="shared" si="1"/>
        <v>#DIV/0!</v>
      </c>
      <c r="J49" s="345">
        <f t="shared" ref="J49:J85" si="21">SUM(D49-C49)</f>
        <v>0</v>
      </c>
    </row>
    <row r="50" spans="1:10" ht="13.5" thickBot="1" x14ac:dyDescent="0.25">
      <c r="A50" s="343">
        <v>721239</v>
      </c>
      <c r="B50" s="343" t="s">
        <v>156</v>
      </c>
      <c r="C50" s="344">
        <v>100000</v>
      </c>
      <c r="D50" s="344">
        <v>100000</v>
      </c>
      <c r="E50" s="344"/>
      <c r="F50" s="344"/>
      <c r="G50" s="344"/>
      <c r="H50" s="337">
        <f t="shared" si="20"/>
        <v>100000</v>
      </c>
      <c r="I50" s="327">
        <f t="shared" si="1"/>
        <v>100</v>
      </c>
      <c r="J50" s="345">
        <f t="shared" si="21"/>
        <v>0</v>
      </c>
    </row>
    <row r="51" spans="1:10" ht="13.5" thickBot="1" x14ac:dyDescent="0.25">
      <c r="A51" s="324">
        <v>722000</v>
      </c>
      <c r="B51" s="325" t="s">
        <v>222</v>
      </c>
      <c r="C51" s="326">
        <f>SUM(C52+C54+C56+C61+C77+C81)</f>
        <v>7110586</v>
      </c>
      <c r="D51" s="326">
        <f>SUM(D52+D54+D56+D61+D77+D81)</f>
        <v>3150136</v>
      </c>
      <c r="E51" s="326">
        <f>SUM(E52+E54+E56+E61+E77+E81)</f>
        <v>3960450</v>
      </c>
      <c r="F51" s="326">
        <f>SUM(F52+F54+F56+F61+F77+F81)</f>
        <v>0</v>
      </c>
      <c r="G51" s="326">
        <f>SUM(G52+G54+G56+G61+G77+G81)</f>
        <v>0</v>
      </c>
      <c r="H51" s="423">
        <f>SUM(D51:G51)</f>
        <v>7110586</v>
      </c>
      <c r="I51" s="327">
        <f t="shared" si="1"/>
        <v>100</v>
      </c>
      <c r="J51" s="328">
        <f>SUM(H51-C51)</f>
        <v>0</v>
      </c>
    </row>
    <row r="52" spans="1:10" ht="13.5" thickBot="1" x14ac:dyDescent="0.25">
      <c r="A52" s="332">
        <v>7221</v>
      </c>
      <c r="B52" s="333" t="s">
        <v>223</v>
      </c>
      <c r="C52" s="334">
        <f>SUM(C53:C53)</f>
        <v>20000</v>
      </c>
      <c r="D52" s="334">
        <f>SUM(D53:D53)</f>
        <v>20000</v>
      </c>
      <c r="E52" s="334"/>
      <c r="F52" s="334"/>
      <c r="G52" s="334"/>
      <c r="H52" s="326">
        <f t="shared" ref="H52:H59" si="22">SUM(D52:G52)</f>
        <v>20000</v>
      </c>
      <c r="I52" s="327">
        <f t="shared" si="1"/>
        <v>100</v>
      </c>
      <c r="J52" s="335">
        <f t="shared" si="21"/>
        <v>0</v>
      </c>
    </row>
    <row r="53" spans="1:10" ht="13.5" thickBot="1" x14ac:dyDescent="0.25">
      <c r="A53" s="336">
        <v>722121</v>
      </c>
      <c r="B53" s="336" t="s">
        <v>157</v>
      </c>
      <c r="C53" s="337">
        <v>20000</v>
      </c>
      <c r="D53" s="337">
        <v>20000</v>
      </c>
      <c r="E53" s="337"/>
      <c r="F53" s="337"/>
      <c r="G53" s="337"/>
      <c r="H53" s="426">
        <f t="shared" si="22"/>
        <v>20000</v>
      </c>
      <c r="I53" s="327">
        <f t="shared" si="1"/>
        <v>100</v>
      </c>
      <c r="J53" s="338">
        <f t="shared" si="21"/>
        <v>0</v>
      </c>
    </row>
    <row r="54" spans="1:10" ht="13.5" thickBot="1" x14ac:dyDescent="0.25">
      <c r="A54" s="339">
        <v>7222</v>
      </c>
      <c r="B54" s="340" t="s">
        <v>224</v>
      </c>
      <c r="C54" s="341">
        <f>SUM(C55)</f>
        <v>650000</v>
      </c>
      <c r="D54" s="341">
        <f>SUM(D55)</f>
        <v>650000</v>
      </c>
      <c r="E54" s="341"/>
      <c r="F54" s="341"/>
      <c r="G54" s="341"/>
      <c r="H54" s="326">
        <f t="shared" si="22"/>
        <v>650000</v>
      </c>
      <c r="I54" s="327">
        <f t="shared" si="1"/>
        <v>100</v>
      </c>
      <c r="J54" s="342">
        <f t="shared" si="21"/>
        <v>0</v>
      </c>
    </row>
    <row r="55" spans="1:10" ht="13.5" thickBot="1" x14ac:dyDescent="0.25">
      <c r="A55" s="336">
        <v>722221</v>
      </c>
      <c r="B55" s="336" t="s">
        <v>301</v>
      </c>
      <c r="C55" s="337">
        <v>650000</v>
      </c>
      <c r="D55" s="337">
        <v>650000</v>
      </c>
      <c r="E55" s="337"/>
      <c r="F55" s="337"/>
      <c r="G55" s="337"/>
      <c r="H55" s="426">
        <f t="shared" si="22"/>
        <v>650000</v>
      </c>
      <c r="I55" s="327">
        <f t="shared" si="1"/>
        <v>100</v>
      </c>
      <c r="J55" s="338">
        <f t="shared" si="21"/>
        <v>0</v>
      </c>
    </row>
    <row r="56" spans="1:10" ht="13.5" thickBot="1" x14ac:dyDescent="0.25">
      <c r="A56" s="339">
        <v>7224</v>
      </c>
      <c r="B56" s="379" t="s">
        <v>302</v>
      </c>
      <c r="C56" s="341">
        <f>SUM(C57:C60)</f>
        <v>2005000</v>
      </c>
      <c r="D56" s="341">
        <f>SUM(D57:D60)</f>
        <v>1720000</v>
      </c>
      <c r="E56" s="341">
        <f t="shared" ref="E56:J56" si="23">SUM(E57:E60)</f>
        <v>285000</v>
      </c>
      <c r="F56" s="341">
        <f t="shared" si="23"/>
        <v>0</v>
      </c>
      <c r="G56" s="341">
        <f t="shared" si="23"/>
        <v>0</v>
      </c>
      <c r="H56" s="341">
        <f t="shared" si="23"/>
        <v>2005000</v>
      </c>
      <c r="I56" s="341">
        <f t="shared" si="23"/>
        <v>400</v>
      </c>
      <c r="J56" s="341">
        <f t="shared" si="23"/>
        <v>0</v>
      </c>
    </row>
    <row r="57" spans="1:10" ht="13.5" thickBot="1" x14ac:dyDescent="0.25">
      <c r="A57" s="336">
        <v>722421</v>
      </c>
      <c r="B57" s="336" t="s">
        <v>158</v>
      </c>
      <c r="C57" s="337">
        <v>300000</v>
      </c>
      <c r="D57" s="337">
        <v>300000</v>
      </c>
      <c r="E57" s="337"/>
      <c r="F57" s="337"/>
      <c r="G57" s="337"/>
      <c r="H57" s="426">
        <f t="shared" si="22"/>
        <v>300000</v>
      </c>
      <c r="I57" s="327">
        <f t="shared" si="1"/>
        <v>100</v>
      </c>
      <c r="J57" s="338">
        <f t="shared" si="21"/>
        <v>0</v>
      </c>
    </row>
    <row r="58" spans="1:10" ht="13.5" thickBot="1" x14ac:dyDescent="0.25">
      <c r="A58" s="336">
        <v>722429</v>
      </c>
      <c r="B58" s="336" t="s">
        <v>159</v>
      </c>
      <c r="C58" s="337">
        <v>250000</v>
      </c>
      <c r="D58" s="337">
        <v>250000</v>
      </c>
      <c r="E58" s="337"/>
      <c r="F58" s="337"/>
      <c r="G58" s="337"/>
      <c r="H58" s="426">
        <f t="shared" si="22"/>
        <v>250000</v>
      </c>
      <c r="I58" s="327">
        <f t="shared" si="1"/>
        <v>100</v>
      </c>
      <c r="J58" s="338">
        <f t="shared" si="21"/>
        <v>0</v>
      </c>
    </row>
    <row r="59" spans="1:10" ht="13.5" thickBot="1" x14ac:dyDescent="0.25">
      <c r="A59" s="336">
        <v>722471</v>
      </c>
      <c r="B59" s="336" t="s">
        <v>412</v>
      </c>
      <c r="C59" s="337">
        <v>320000</v>
      </c>
      <c r="D59" s="337">
        <v>320000</v>
      </c>
      <c r="E59" s="337"/>
      <c r="F59" s="337"/>
      <c r="G59" s="337"/>
      <c r="H59" s="426">
        <f t="shared" si="22"/>
        <v>320000</v>
      </c>
      <c r="I59" s="327">
        <f t="shared" si="1"/>
        <v>100</v>
      </c>
      <c r="J59" s="338">
        <f t="shared" si="21"/>
        <v>0</v>
      </c>
    </row>
    <row r="60" spans="1:10" ht="13.5" thickBot="1" x14ac:dyDescent="0.25">
      <c r="A60" s="336">
        <v>722474</v>
      </c>
      <c r="B60" s="336" t="s">
        <v>383</v>
      </c>
      <c r="C60" s="337">
        <v>1135000</v>
      </c>
      <c r="D60" s="337">
        <v>850000</v>
      </c>
      <c r="E60" s="337">
        <v>285000</v>
      </c>
      <c r="F60" s="337"/>
      <c r="G60" s="337"/>
      <c r="H60" s="426">
        <f>SUM(D60:G60)</f>
        <v>1135000</v>
      </c>
      <c r="I60" s="327">
        <f t="shared" si="1"/>
        <v>100</v>
      </c>
      <c r="J60" s="338">
        <f>H60-C60</f>
        <v>0</v>
      </c>
    </row>
    <row r="61" spans="1:10" ht="13.5" thickBot="1" x14ac:dyDescent="0.25">
      <c r="A61" s="339">
        <v>7225</v>
      </c>
      <c r="B61" s="340" t="s">
        <v>225</v>
      </c>
      <c r="C61" s="341">
        <f>SUM(C62:C76)</f>
        <v>3402532</v>
      </c>
      <c r="D61" s="341">
        <f>SUM(D62:D76)</f>
        <v>115000</v>
      </c>
      <c r="E61" s="341">
        <f>SUM(E62:E76)</f>
        <v>3287532</v>
      </c>
      <c r="F61" s="341">
        <f>SUM(F62:F76)</f>
        <v>0</v>
      </c>
      <c r="G61" s="341">
        <f>SUM(G62:G76)</f>
        <v>0</v>
      </c>
      <c r="H61" s="341">
        <f>SUM(D61:G61)</f>
        <v>3402532</v>
      </c>
      <c r="I61" s="327">
        <f t="shared" si="1"/>
        <v>100</v>
      </c>
      <c r="J61" s="342">
        <f>SUM(H61-C61)</f>
        <v>0</v>
      </c>
    </row>
    <row r="62" spans="1:10" ht="13.5" thickBot="1" x14ac:dyDescent="0.25">
      <c r="A62" s="336">
        <v>722521</v>
      </c>
      <c r="B62" s="336" t="s">
        <v>160</v>
      </c>
      <c r="C62" s="337">
        <v>100000</v>
      </c>
      <c r="D62" s="337">
        <v>0</v>
      </c>
      <c r="E62" s="337">
        <v>100000</v>
      </c>
      <c r="F62" s="337"/>
      <c r="G62" s="337"/>
      <c r="H62" s="337">
        <f t="shared" ref="H62:H76" si="24">SUM(D62:G62)</f>
        <v>100000</v>
      </c>
      <c r="I62" s="432">
        <f t="shared" si="1"/>
        <v>100</v>
      </c>
      <c r="J62" s="338">
        <f t="shared" ref="J62:J76" si="25">SUM(H62-C62)</f>
        <v>0</v>
      </c>
    </row>
    <row r="63" spans="1:10" ht="13.5" thickBot="1" x14ac:dyDescent="0.25">
      <c r="A63" s="336">
        <v>722522</v>
      </c>
      <c r="B63" s="336" t="s">
        <v>161</v>
      </c>
      <c r="C63" s="337">
        <v>103466</v>
      </c>
      <c r="D63" s="337">
        <v>0</v>
      </c>
      <c r="E63" s="337">
        <v>103466</v>
      </c>
      <c r="F63" s="337"/>
      <c r="G63" s="337"/>
      <c r="H63" s="337">
        <f t="shared" si="24"/>
        <v>103466</v>
      </c>
      <c r="I63" s="432">
        <f t="shared" si="1"/>
        <v>100</v>
      </c>
      <c r="J63" s="338">
        <f t="shared" si="25"/>
        <v>0</v>
      </c>
    </row>
    <row r="64" spans="1:10" ht="13.5" thickBot="1" x14ac:dyDescent="0.25">
      <c r="A64" s="336">
        <v>722523</v>
      </c>
      <c r="B64" s="336" t="s">
        <v>162</v>
      </c>
      <c r="C64" s="337">
        <v>0</v>
      </c>
      <c r="D64" s="337">
        <v>0</v>
      </c>
      <c r="E64" s="337">
        <v>0</v>
      </c>
      <c r="F64" s="337"/>
      <c r="G64" s="337"/>
      <c r="H64" s="337">
        <f t="shared" si="24"/>
        <v>0</v>
      </c>
      <c r="I64" s="432" t="e">
        <f t="shared" si="1"/>
        <v>#DIV/0!</v>
      </c>
      <c r="J64" s="338">
        <f t="shared" si="25"/>
        <v>0</v>
      </c>
    </row>
    <row r="65" spans="1:10" ht="24" customHeight="1" thickBot="1" x14ac:dyDescent="0.25">
      <c r="A65" s="336">
        <v>722526</v>
      </c>
      <c r="B65" s="374" t="s">
        <v>303</v>
      </c>
      <c r="C65" s="337">
        <v>300000</v>
      </c>
      <c r="D65" s="337">
        <v>0</v>
      </c>
      <c r="E65" s="337">
        <v>300000</v>
      </c>
      <c r="F65" s="337"/>
      <c r="G65" s="337"/>
      <c r="H65" s="337">
        <f t="shared" si="24"/>
        <v>300000</v>
      </c>
      <c r="I65" s="432">
        <f t="shared" si="1"/>
        <v>100</v>
      </c>
      <c r="J65" s="338">
        <f t="shared" si="25"/>
        <v>0</v>
      </c>
    </row>
    <row r="66" spans="1:10" ht="15.75" customHeight="1" thickBot="1" x14ac:dyDescent="0.25">
      <c r="A66" s="336">
        <v>722529</v>
      </c>
      <c r="B66" s="374" t="s">
        <v>287</v>
      </c>
      <c r="C66" s="337">
        <v>200000</v>
      </c>
      <c r="D66" s="337">
        <v>0</v>
      </c>
      <c r="E66" s="337">
        <v>200000</v>
      </c>
      <c r="F66" s="337"/>
      <c r="G66" s="337"/>
      <c r="H66" s="337">
        <f t="shared" si="24"/>
        <v>200000</v>
      </c>
      <c r="I66" s="432">
        <f t="shared" si="1"/>
        <v>100</v>
      </c>
      <c r="J66" s="338">
        <f t="shared" si="25"/>
        <v>0</v>
      </c>
    </row>
    <row r="67" spans="1:10" ht="13.5" thickBot="1" x14ac:dyDescent="0.25">
      <c r="A67" s="336">
        <v>722531</v>
      </c>
      <c r="B67" s="336" t="s">
        <v>163</v>
      </c>
      <c r="C67" s="337">
        <v>300000</v>
      </c>
      <c r="D67" s="337">
        <v>0</v>
      </c>
      <c r="E67" s="337">
        <v>300000</v>
      </c>
      <c r="F67" s="337"/>
      <c r="G67" s="337"/>
      <c r="H67" s="337">
        <f t="shared" si="24"/>
        <v>300000</v>
      </c>
      <c r="I67" s="432">
        <f t="shared" si="1"/>
        <v>100</v>
      </c>
      <c r="J67" s="338">
        <f t="shared" si="25"/>
        <v>0</v>
      </c>
    </row>
    <row r="68" spans="1:10" ht="13.5" thickBot="1" x14ac:dyDescent="0.25">
      <c r="A68" s="336">
        <v>722532</v>
      </c>
      <c r="B68" s="336" t="s">
        <v>164</v>
      </c>
      <c r="C68" s="337">
        <v>400000</v>
      </c>
      <c r="D68" s="337">
        <v>0</v>
      </c>
      <c r="E68" s="337">
        <v>400000</v>
      </c>
      <c r="F68" s="337"/>
      <c r="G68" s="337"/>
      <c r="H68" s="337">
        <f t="shared" si="24"/>
        <v>400000</v>
      </c>
      <c r="I68" s="432">
        <f t="shared" si="1"/>
        <v>100</v>
      </c>
      <c r="J68" s="338">
        <f t="shared" si="25"/>
        <v>0</v>
      </c>
    </row>
    <row r="69" spans="1:10" ht="13.5" thickBot="1" x14ac:dyDescent="0.25">
      <c r="A69" s="336">
        <v>722541</v>
      </c>
      <c r="B69" s="336" t="s">
        <v>165</v>
      </c>
      <c r="C69" s="337"/>
      <c r="D69" s="337"/>
      <c r="E69" s="337">
        <v>0</v>
      </c>
      <c r="F69" s="337"/>
      <c r="G69" s="337"/>
      <c r="H69" s="337">
        <f t="shared" si="24"/>
        <v>0</v>
      </c>
      <c r="I69" s="432" t="e">
        <f t="shared" si="1"/>
        <v>#DIV/0!</v>
      </c>
      <c r="J69" s="338">
        <f t="shared" si="25"/>
        <v>0</v>
      </c>
    </row>
    <row r="70" spans="1:10" ht="13.5" thickBot="1" x14ac:dyDescent="0.25">
      <c r="A70" s="336">
        <v>722545</v>
      </c>
      <c r="B70" s="336" t="s">
        <v>304</v>
      </c>
      <c r="C70" s="337"/>
      <c r="D70" s="337">
        <v>0</v>
      </c>
      <c r="E70" s="337"/>
      <c r="F70" s="337"/>
      <c r="G70" s="337"/>
      <c r="H70" s="337">
        <f t="shared" si="24"/>
        <v>0</v>
      </c>
      <c r="I70" s="432" t="e">
        <f t="shared" ref="I70:I118" si="26">H70/C70*100</f>
        <v>#DIV/0!</v>
      </c>
      <c r="J70" s="338">
        <f t="shared" si="25"/>
        <v>0</v>
      </c>
    </row>
    <row r="71" spans="1:10" ht="13.5" thickBot="1" x14ac:dyDescent="0.25">
      <c r="A71" s="336">
        <v>722550</v>
      </c>
      <c r="B71" s="336" t="s">
        <v>355</v>
      </c>
      <c r="C71" s="337">
        <v>0</v>
      </c>
      <c r="D71" s="337"/>
      <c r="E71" s="337"/>
      <c r="F71" s="337"/>
      <c r="G71" s="337"/>
      <c r="H71" s="337">
        <f t="shared" si="24"/>
        <v>0</v>
      </c>
      <c r="I71" s="432" t="e">
        <f t="shared" si="26"/>
        <v>#DIV/0!</v>
      </c>
      <c r="J71" s="338">
        <f t="shared" si="25"/>
        <v>0</v>
      </c>
    </row>
    <row r="72" spans="1:10" ht="13.5" thickBot="1" x14ac:dyDescent="0.25">
      <c r="A72" s="336">
        <v>722550</v>
      </c>
      <c r="B72" s="336" t="s">
        <v>347</v>
      </c>
      <c r="C72" s="337">
        <v>500000</v>
      </c>
      <c r="D72" s="337">
        <v>0</v>
      </c>
      <c r="E72" s="337">
        <v>500000</v>
      </c>
      <c r="F72" s="337"/>
      <c r="G72" s="337"/>
      <c r="H72" s="337">
        <f t="shared" si="24"/>
        <v>500000</v>
      </c>
      <c r="I72" s="432">
        <f t="shared" si="26"/>
        <v>100</v>
      </c>
      <c r="J72" s="338">
        <f t="shared" si="25"/>
        <v>0</v>
      </c>
    </row>
    <row r="73" spans="1:10" ht="13.5" thickBot="1" x14ac:dyDescent="0.25">
      <c r="A73" s="336">
        <v>722580</v>
      </c>
      <c r="B73" s="336" t="s">
        <v>356</v>
      </c>
      <c r="C73" s="337"/>
      <c r="D73" s="337"/>
      <c r="E73" s="337"/>
      <c r="F73" s="337"/>
      <c r="G73" s="337"/>
      <c r="H73" s="337">
        <f t="shared" si="24"/>
        <v>0</v>
      </c>
      <c r="I73" s="432" t="e">
        <f t="shared" si="26"/>
        <v>#DIV/0!</v>
      </c>
      <c r="J73" s="338">
        <f t="shared" si="25"/>
        <v>0</v>
      </c>
    </row>
    <row r="74" spans="1:10" ht="13.5" thickBot="1" x14ac:dyDescent="0.25">
      <c r="A74" s="336">
        <v>722591</v>
      </c>
      <c r="B74" s="336" t="s">
        <v>501</v>
      </c>
      <c r="C74" s="444">
        <v>115000</v>
      </c>
      <c r="D74" s="337">
        <v>115000</v>
      </c>
      <c r="E74" s="337"/>
      <c r="F74" s="337"/>
      <c r="G74" s="337"/>
      <c r="H74" s="337">
        <f t="shared" si="24"/>
        <v>115000</v>
      </c>
      <c r="I74" s="432">
        <f t="shared" si="26"/>
        <v>100</v>
      </c>
      <c r="J74" s="338">
        <f t="shared" si="25"/>
        <v>0</v>
      </c>
    </row>
    <row r="75" spans="1:10" ht="13.5" thickBot="1" x14ac:dyDescent="0.25">
      <c r="A75" s="336">
        <v>722581</v>
      </c>
      <c r="B75" s="336" t="s">
        <v>282</v>
      </c>
      <c r="C75" s="337">
        <v>1384066</v>
      </c>
      <c r="D75" s="337">
        <v>0</v>
      </c>
      <c r="E75" s="444">
        <v>1384066</v>
      </c>
      <c r="F75" s="337"/>
      <c r="G75" s="337"/>
      <c r="H75" s="337">
        <f t="shared" si="24"/>
        <v>1384066</v>
      </c>
      <c r="I75" s="432">
        <f t="shared" si="26"/>
        <v>100</v>
      </c>
      <c r="J75" s="338">
        <f t="shared" si="25"/>
        <v>0</v>
      </c>
    </row>
    <row r="76" spans="1:10" ht="13.5" thickBot="1" x14ac:dyDescent="0.25">
      <c r="A76" s="336">
        <v>722599</v>
      </c>
      <c r="B76" s="336" t="s">
        <v>166</v>
      </c>
      <c r="C76" s="337">
        <v>0</v>
      </c>
      <c r="D76" s="337">
        <v>0</v>
      </c>
      <c r="E76" s="337">
        <v>0</v>
      </c>
      <c r="F76" s="337"/>
      <c r="G76" s="337"/>
      <c r="H76" s="341">
        <f t="shared" si="24"/>
        <v>0</v>
      </c>
      <c r="I76" s="432" t="e">
        <f t="shared" si="26"/>
        <v>#DIV/0!</v>
      </c>
      <c r="J76" s="338">
        <f t="shared" si="25"/>
        <v>0</v>
      </c>
    </row>
    <row r="77" spans="1:10" ht="13.5" thickBot="1" x14ac:dyDescent="0.25">
      <c r="A77" s="339">
        <v>7226</v>
      </c>
      <c r="B77" s="340" t="s">
        <v>226</v>
      </c>
      <c r="C77" s="341">
        <f t="shared" ref="C77:H77" si="27">SUM(C78:C80)</f>
        <v>387918</v>
      </c>
      <c r="D77" s="341">
        <f t="shared" si="27"/>
        <v>0</v>
      </c>
      <c r="E77" s="341">
        <f t="shared" si="27"/>
        <v>387918</v>
      </c>
      <c r="F77" s="341">
        <f t="shared" si="27"/>
        <v>0</v>
      </c>
      <c r="G77" s="341">
        <f t="shared" si="27"/>
        <v>0</v>
      </c>
      <c r="H77" s="341">
        <f t="shared" si="27"/>
        <v>387918</v>
      </c>
      <c r="I77" s="327">
        <f t="shared" si="26"/>
        <v>100</v>
      </c>
      <c r="J77" s="342">
        <f>SUM(H77-C77)</f>
        <v>0</v>
      </c>
    </row>
    <row r="78" spans="1:10" ht="13.5" thickBot="1" x14ac:dyDescent="0.25">
      <c r="A78" s="336">
        <v>722611</v>
      </c>
      <c r="B78" s="336" t="s">
        <v>167</v>
      </c>
      <c r="C78" s="337">
        <v>210777</v>
      </c>
      <c r="D78" s="337">
        <v>0</v>
      </c>
      <c r="E78" s="337">
        <f>214777-5000+1000</f>
        <v>210777</v>
      </c>
      <c r="F78" s="337"/>
      <c r="G78" s="337"/>
      <c r="H78" s="337">
        <f t="shared" ref="H78:H81" si="28">SUM(D78:G78)</f>
        <v>210777</v>
      </c>
      <c r="I78" s="327">
        <f t="shared" si="26"/>
        <v>100</v>
      </c>
      <c r="J78" s="338">
        <f t="shared" ref="J78:J81" si="29">SUM(H78-C78)</f>
        <v>0</v>
      </c>
    </row>
    <row r="79" spans="1:10" ht="13.5" thickBot="1" x14ac:dyDescent="0.25">
      <c r="A79" s="343">
        <v>722621</v>
      </c>
      <c r="B79" s="343" t="s">
        <v>305</v>
      </c>
      <c r="C79" s="344">
        <v>0</v>
      </c>
      <c r="D79" s="344">
        <v>0</v>
      </c>
      <c r="E79" s="344">
        <v>0</v>
      </c>
      <c r="F79" s="344"/>
      <c r="G79" s="344"/>
      <c r="H79" s="341">
        <f t="shared" si="28"/>
        <v>0</v>
      </c>
      <c r="I79" s="327" t="e">
        <f t="shared" si="26"/>
        <v>#DIV/0!</v>
      </c>
      <c r="J79" s="338">
        <f t="shared" si="29"/>
        <v>0</v>
      </c>
    </row>
    <row r="80" spans="1:10" ht="13.5" thickBot="1" x14ac:dyDescent="0.25">
      <c r="A80" s="343">
        <v>722659</v>
      </c>
      <c r="B80" s="343" t="s">
        <v>539</v>
      </c>
      <c r="C80" s="344">
        <v>177141</v>
      </c>
      <c r="D80" s="344"/>
      <c r="E80" s="344">
        <v>177141</v>
      </c>
      <c r="F80" s="344"/>
      <c r="G80" s="344"/>
      <c r="H80" s="341">
        <f t="shared" si="28"/>
        <v>177141</v>
      </c>
      <c r="I80" s="327">
        <f t="shared" si="26"/>
        <v>100</v>
      </c>
      <c r="J80" s="338">
        <f t="shared" si="29"/>
        <v>0</v>
      </c>
    </row>
    <row r="81" spans="1:11" ht="13.5" thickBot="1" x14ac:dyDescent="0.25">
      <c r="A81" s="380">
        <v>7227</v>
      </c>
      <c r="B81" s="381" t="s">
        <v>460</v>
      </c>
      <c r="C81" s="472">
        <v>645136</v>
      </c>
      <c r="D81" s="382">
        <f>700000-54864</f>
        <v>645136</v>
      </c>
      <c r="E81" s="382"/>
      <c r="F81" s="382"/>
      <c r="G81" s="382"/>
      <c r="H81" s="337">
        <f t="shared" si="28"/>
        <v>645136</v>
      </c>
      <c r="I81" s="327">
        <f t="shared" si="26"/>
        <v>100</v>
      </c>
      <c r="J81" s="338">
        <f t="shared" si="29"/>
        <v>0</v>
      </c>
    </row>
    <row r="82" spans="1:11" ht="13.5" thickBot="1" x14ac:dyDescent="0.25">
      <c r="A82" s="324">
        <v>723000</v>
      </c>
      <c r="B82" s="325" t="s">
        <v>172</v>
      </c>
      <c r="C82" s="326">
        <f>SUM(C83)</f>
        <v>1022832</v>
      </c>
      <c r="D82" s="326">
        <f>SUM(D83)</f>
        <v>1037359</v>
      </c>
      <c r="E82" s="326"/>
      <c r="F82" s="326"/>
      <c r="G82" s="326"/>
      <c r="H82" s="326">
        <f>SUM(D82:G82)</f>
        <v>1037359</v>
      </c>
      <c r="I82" s="327">
        <f t="shared" si="26"/>
        <v>101.42027234188997</v>
      </c>
      <c r="J82" s="328">
        <f t="shared" si="21"/>
        <v>14527</v>
      </c>
    </row>
    <row r="83" spans="1:11" ht="13.5" thickBot="1" x14ac:dyDescent="0.25">
      <c r="A83" s="332">
        <v>7231</v>
      </c>
      <c r="B83" s="333" t="s">
        <v>227</v>
      </c>
      <c r="C83" s="334">
        <v>1022832</v>
      </c>
      <c r="D83" s="334">
        <f>SUM(D84:D85)</f>
        <v>1037359</v>
      </c>
      <c r="E83" s="334">
        <f t="shared" ref="E83:H83" si="30">SUM(E84:E85)</f>
        <v>0</v>
      </c>
      <c r="F83" s="334">
        <f t="shared" si="30"/>
        <v>0</v>
      </c>
      <c r="G83" s="334">
        <f t="shared" si="30"/>
        <v>0</v>
      </c>
      <c r="H83" s="334">
        <f t="shared" si="30"/>
        <v>1037359</v>
      </c>
      <c r="I83" s="327">
        <f t="shared" si="26"/>
        <v>101.42027234188997</v>
      </c>
      <c r="J83" s="335">
        <f t="shared" si="21"/>
        <v>14527</v>
      </c>
    </row>
    <row r="84" spans="1:11" ht="13.5" thickBot="1" x14ac:dyDescent="0.25">
      <c r="A84" s="336">
        <v>723121</v>
      </c>
      <c r="B84" s="336" t="s">
        <v>173</v>
      </c>
      <c r="C84" s="337">
        <v>897000</v>
      </c>
      <c r="D84" s="337">
        <v>897000</v>
      </c>
      <c r="E84" s="337"/>
      <c r="F84" s="337"/>
      <c r="G84" s="337"/>
      <c r="H84" s="337">
        <f>SUM(D84:G84)</f>
        <v>897000</v>
      </c>
      <c r="I84" s="327">
        <f t="shared" si="26"/>
        <v>100</v>
      </c>
      <c r="J84" s="338">
        <f t="shared" si="21"/>
        <v>0</v>
      </c>
    </row>
    <row r="85" spans="1:11" ht="13.5" thickBot="1" x14ac:dyDescent="0.25">
      <c r="A85" s="336">
        <v>723129</v>
      </c>
      <c r="B85" s="336" t="s">
        <v>168</v>
      </c>
      <c r="C85" s="337">
        <v>125832</v>
      </c>
      <c r="D85" s="337">
        <f>125000+832-4667+20000-806</f>
        <v>140359</v>
      </c>
      <c r="E85" s="337">
        <v>0</v>
      </c>
      <c r="F85" s="337">
        <v>0</v>
      </c>
      <c r="G85" s="337">
        <v>0</v>
      </c>
      <c r="H85" s="337">
        <f>SUM(D85:G85)</f>
        <v>140359</v>
      </c>
      <c r="I85" s="327">
        <f t="shared" si="26"/>
        <v>111.54475809015194</v>
      </c>
      <c r="J85" s="338">
        <f t="shared" si="21"/>
        <v>14527</v>
      </c>
    </row>
    <row r="86" spans="1:11" ht="14.25" thickTop="1" thickBot="1" x14ac:dyDescent="0.25">
      <c r="A86" s="383"/>
      <c r="B86" s="384"/>
      <c r="C86" s="385"/>
      <c r="D86" s="385"/>
      <c r="E86" s="385"/>
      <c r="F86" s="385"/>
      <c r="G86" s="385"/>
      <c r="H86" s="385"/>
      <c r="I86" s="327" t="e">
        <f t="shared" si="26"/>
        <v>#DIV/0!</v>
      </c>
      <c r="J86" s="386"/>
    </row>
    <row r="87" spans="1:11" ht="13.5" thickBot="1" x14ac:dyDescent="0.25">
      <c r="A87" s="324">
        <v>730000</v>
      </c>
      <c r="B87" s="325" t="s">
        <v>341</v>
      </c>
      <c r="C87" s="387">
        <f>SUM(C88+C91+C97)</f>
        <v>13355109</v>
      </c>
      <c r="D87" s="387">
        <f t="shared" ref="D87:G87" si="31">SUM(D88+D91+D97)</f>
        <v>0</v>
      </c>
      <c r="E87" s="387">
        <f t="shared" si="31"/>
        <v>0</v>
      </c>
      <c r="F87" s="387">
        <f t="shared" si="31"/>
        <v>13700799</v>
      </c>
      <c r="G87" s="387">
        <f t="shared" si="31"/>
        <v>0</v>
      </c>
      <c r="H87" s="430">
        <f>D87+E87+F87</f>
        <v>13700799</v>
      </c>
      <c r="I87" s="327">
        <f t="shared" si="26"/>
        <v>102.58844761207115</v>
      </c>
      <c r="J87" s="328">
        <f>H87-C87</f>
        <v>345690</v>
      </c>
    </row>
    <row r="88" spans="1:11" ht="22.5" thickBot="1" x14ac:dyDescent="0.25">
      <c r="A88" s="332">
        <v>7311</v>
      </c>
      <c r="B88" s="389" t="s">
        <v>331</v>
      </c>
      <c r="C88" s="390">
        <f>SUM(C89:C90)</f>
        <v>0</v>
      </c>
      <c r="D88" s="390">
        <f t="shared" ref="D88:F88" si="32">SUM(D89:D90)</f>
        <v>0</v>
      </c>
      <c r="E88" s="390">
        <f t="shared" si="32"/>
        <v>0</v>
      </c>
      <c r="F88" s="390">
        <f t="shared" si="32"/>
        <v>498600</v>
      </c>
      <c r="G88" s="390">
        <f>SUM(G89:G90)</f>
        <v>0</v>
      </c>
      <c r="H88" s="391">
        <f>SUM(D88:G88)</f>
        <v>498600</v>
      </c>
      <c r="I88" s="327" t="e">
        <f t="shared" si="26"/>
        <v>#DIV/0!</v>
      </c>
      <c r="J88" s="392">
        <f>SUM(H88-C88)</f>
        <v>498600</v>
      </c>
    </row>
    <row r="89" spans="1:11" ht="13.5" thickBot="1" x14ac:dyDescent="0.25">
      <c r="A89" s="393">
        <v>731111</v>
      </c>
      <c r="B89" s="336" t="s">
        <v>348</v>
      </c>
      <c r="C89" s="394">
        <v>0</v>
      </c>
      <c r="D89" s="394"/>
      <c r="E89" s="337"/>
      <c r="F89" s="337">
        <v>498600</v>
      </c>
      <c r="G89" s="337"/>
      <c r="H89" s="427">
        <f t="shared" ref="H89:H90" si="33">SUM(D89:G89)</f>
        <v>498600</v>
      </c>
      <c r="I89" s="327" t="e">
        <f t="shared" si="26"/>
        <v>#DIV/0!</v>
      </c>
      <c r="J89" s="433">
        <f t="shared" ref="J89:J90" si="34">SUM(H89-C89)</f>
        <v>498600</v>
      </c>
    </row>
    <row r="90" spans="1:11" ht="13.5" thickBot="1" x14ac:dyDescent="0.25">
      <c r="A90" s="393">
        <v>731121</v>
      </c>
      <c r="B90" s="336" t="s">
        <v>498</v>
      </c>
      <c r="C90" s="395"/>
      <c r="D90" s="395"/>
      <c r="E90" s="337"/>
      <c r="F90" s="337">
        <v>0</v>
      </c>
      <c r="G90" s="337"/>
      <c r="H90" s="427">
        <f t="shared" si="33"/>
        <v>0</v>
      </c>
      <c r="I90" s="327" t="e">
        <f t="shared" si="26"/>
        <v>#DIV/0!</v>
      </c>
      <c r="J90" s="433">
        <f t="shared" si="34"/>
        <v>0</v>
      </c>
    </row>
    <row r="91" spans="1:11" ht="13.5" thickBot="1" x14ac:dyDescent="0.25">
      <c r="A91" s="339">
        <v>7321</v>
      </c>
      <c r="B91" s="340" t="s">
        <v>330</v>
      </c>
      <c r="C91" s="377">
        <f>SUM(C92:C96)</f>
        <v>9837765</v>
      </c>
      <c r="D91" s="377">
        <f t="shared" ref="D91:F91" si="35">SUM(D92:D96)</f>
        <v>0</v>
      </c>
      <c r="E91" s="377">
        <f t="shared" si="35"/>
        <v>0</v>
      </c>
      <c r="F91" s="377">
        <f t="shared" si="35"/>
        <v>9684855</v>
      </c>
      <c r="G91" s="377">
        <f t="shared" ref="G91" si="36">SUM(G92:G94)</f>
        <v>0</v>
      </c>
      <c r="H91" s="431">
        <f>SUM(D91:G91)</f>
        <v>9684855</v>
      </c>
      <c r="I91" s="327">
        <f t="shared" si="26"/>
        <v>98.445683547025169</v>
      </c>
      <c r="J91" s="342">
        <f>SUM(H91-C91)</f>
        <v>-152910</v>
      </c>
    </row>
    <row r="92" spans="1:11" ht="13.5" thickBot="1" x14ac:dyDescent="0.25">
      <c r="A92" s="356">
        <v>732000</v>
      </c>
      <c r="B92" s="356" t="s">
        <v>398</v>
      </c>
      <c r="C92" s="367">
        <v>1215500</v>
      </c>
      <c r="D92" s="367"/>
      <c r="E92" s="396"/>
      <c r="F92" s="396">
        <f>7700+100000+10000+409800+600000+50000+38000-150000</f>
        <v>1065500</v>
      </c>
      <c r="G92" s="396"/>
      <c r="H92" s="409">
        <f t="shared" ref="H92:H96" si="37">SUM(D92:G92)</f>
        <v>1065500</v>
      </c>
      <c r="I92" s="327">
        <f t="shared" si="26"/>
        <v>87.659399424105317</v>
      </c>
      <c r="J92" s="338">
        <f t="shared" ref="J92:J100" si="38">SUM(H92-C92)</f>
        <v>-150000</v>
      </c>
    </row>
    <row r="93" spans="1:11" ht="23.25" thickBot="1" x14ac:dyDescent="0.25">
      <c r="A93" s="336">
        <v>732000</v>
      </c>
      <c r="B93" s="374" t="s">
        <v>472</v>
      </c>
      <c r="C93" s="397">
        <v>1263383</v>
      </c>
      <c r="D93" s="397">
        <v>0</v>
      </c>
      <c r="E93" s="398"/>
      <c r="F93" s="398">
        <f>7358882+1260473</f>
        <v>8619355</v>
      </c>
      <c r="G93" s="398"/>
      <c r="H93" s="409">
        <f t="shared" si="37"/>
        <v>8619355</v>
      </c>
      <c r="I93" s="327">
        <f t="shared" si="26"/>
        <v>682.24402259647309</v>
      </c>
      <c r="J93" s="338">
        <f t="shared" si="38"/>
        <v>7355972</v>
      </c>
      <c r="K93" s="308"/>
    </row>
    <row r="94" spans="1:11" ht="13.5" thickBot="1" x14ac:dyDescent="0.25">
      <c r="A94" s="336">
        <v>732000</v>
      </c>
      <c r="B94" s="399" t="s">
        <v>471</v>
      </c>
      <c r="C94" s="400">
        <v>7358882</v>
      </c>
      <c r="D94" s="397">
        <v>0</v>
      </c>
      <c r="E94" s="401"/>
      <c r="F94" s="398"/>
      <c r="G94" s="401"/>
      <c r="H94" s="409">
        <f t="shared" si="37"/>
        <v>0</v>
      </c>
      <c r="I94" s="327">
        <f t="shared" si="26"/>
        <v>0</v>
      </c>
      <c r="J94" s="338">
        <f t="shared" si="38"/>
        <v>-7358882</v>
      </c>
      <c r="K94" s="78"/>
    </row>
    <row r="95" spans="1:11" ht="13.5" thickBot="1" x14ac:dyDescent="0.25">
      <c r="A95" s="336">
        <v>732115</v>
      </c>
      <c r="B95" s="399" t="s">
        <v>497</v>
      </c>
      <c r="C95" s="400"/>
      <c r="D95" s="400"/>
      <c r="E95" s="401"/>
      <c r="F95" s="401"/>
      <c r="G95" s="401"/>
      <c r="H95" s="409">
        <f t="shared" si="37"/>
        <v>0</v>
      </c>
      <c r="I95" s="327" t="e">
        <f t="shared" si="26"/>
        <v>#DIV/0!</v>
      </c>
      <c r="J95" s="338">
        <f t="shared" si="38"/>
        <v>0</v>
      </c>
      <c r="K95" s="253"/>
    </row>
    <row r="96" spans="1:11" ht="13.5" thickBot="1" x14ac:dyDescent="0.25">
      <c r="A96" s="336">
        <v>732121</v>
      </c>
      <c r="B96" s="336" t="s">
        <v>496</v>
      </c>
      <c r="C96" s="400"/>
      <c r="D96" s="400"/>
      <c r="E96" s="401"/>
      <c r="F96" s="398"/>
      <c r="G96" s="401"/>
      <c r="H96" s="409">
        <f t="shared" si="37"/>
        <v>0</v>
      </c>
      <c r="I96" s="327" t="e">
        <f t="shared" si="26"/>
        <v>#DIV/0!</v>
      </c>
      <c r="J96" s="338">
        <f t="shared" si="38"/>
        <v>0</v>
      </c>
      <c r="K96" s="253"/>
    </row>
    <row r="97" spans="1:11" ht="13.5" thickBot="1" x14ac:dyDescent="0.25">
      <c r="A97" s="339">
        <v>7330</v>
      </c>
      <c r="B97" s="340" t="s">
        <v>339</v>
      </c>
      <c r="C97" s="341">
        <f>SUM(C98:C99)</f>
        <v>3517344</v>
      </c>
      <c r="D97" s="341">
        <f t="shared" ref="D97:H97" si="39">SUM(D98:D99)</f>
        <v>0</v>
      </c>
      <c r="E97" s="341">
        <f t="shared" si="39"/>
        <v>0</v>
      </c>
      <c r="F97" s="341">
        <f t="shared" si="39"/>
        <v>3517344</v>
      </c>
      <c r="G97" s="341">
        <f t="shared" si="39"/>
        <v>0</v>
      </c>
      <c r="H97" s="341">
        <f t="shared" si="39"/>
        <v>3517344</v>
      </c>
      <c r="I97" s="327">
        <f t="shared" si="26"/>
        <v>100</v>
      </c>
      <c r="J97" s="338">
        <f t="shared" si="38"/>
        <v>0</v>
      </c>
    </row>
    <row r="98" spans="1:11" ht="13.5" thickBot="1" x14ac:dyDescent="0.25">
      <c r="A98" s="460">
        <v>73311</v>
      </c>
      <c r="B98" s="461" t="s">
        <v>519</v>
      </c>
      <c r="C98" s="344">
        <v>0</v>
      </c>
      <c r="D98" s="459">
        <v>0</v>
      </c>
      <c r="E98" s="344"/>
      <c r="F98" s="459">
        <v>0</v>
      </c>
      <c r="G98" s="459"/>
      <c r="H98" s="341">
        <f>D98+E98+F98+G98</f>
        <v>0</v>
      </c>
      <c r="I98" s="327" t="e">
        <f t="shared" si="26"/>
        <v>#DIV/0!</v>
      </c>
      <c r="J98" s="338">
        <f t="shared" si="38"/>
        <v>0</v>
      </c>
    </row>
    <row r="99" spans="1:11" ht="13.5" thickBot="1" x14ac:dyDescent="0.25">
      <c r="A99" s="402">
        <v>733122</v>
      </c>
      <c r="B99" s="402" t="s">
        <v>340</v>
      </c>
      <c r="C99" s="344">
        <v>3517344</v>
      </c>
      <c r="D99" s="344"/>
      <c r="E99" s="344"/>
      <c r="F99" s="344">
        <f>16000+80000+20000+1323617+20000+15000+1900000+94470+48257</f>
        <v>3517344</v>
      </c>
      <c r="G99" s="344"/>
      <c r="H99" s="341">
        <f t="shared" ref="H99:H102" si="40">D99+E99+F99+G99</f>
        <v>3517344</v>
      </c>
      <c r="I99" s="327">
        <f t="shared" si="26"/>
        <v>100</v>
      </c>
      <c r="J99" s="338">
        <f t="shared" si="38"/>
        <v>0</v>
      </c>
    </row>
    <row r="100" spans="1:11" x14ac:dyDescent="0.2">
      <c r="A100" s="462">
        <v>740000</v>
      </c>
      <c r="B100" s="463" t="s">
        <v>357</v>
      </c>
      <c r="C100" s="464">
        <f>SUM(C101:C102)</f>
        <v>0</v>
      </c>
      <c r="D100" s="464">
        <f t="shared" ref="D100:G100" si="41">SUM(D101:D102)</f>
        <v>0</v>
      </c>
      <c r="E100" s="464">
        <f t="shared" si="41"/>
        <v>0</v>
      </c>
      <c r="F100" s="464">
        <f t="shared" si="41"/>
        <v>0</v>
      </c>
      <c r="G100" s="464">
        <f t="shared" si="41"/>
        <v>0</v>
      </c>
      <c r="H100" s="337">
        <f t="shared" si="40"/>
        <v>0</v>
      </c>
      <c r="I100" s="445" t="e">
        <f t="shared" si="26"/>
        <v>#DIV/0!</v>
      </c>
      <c r="J100" s="345">
        <f t="shared" si="38"/>
        <v>0</v>
      </c>
    </row>
    <row r="101" spans="1:11" s="217" customFormat="1" x14ac:dyDescent="0.2">
      <c r="A101" s="252">
        <v>741100</v>
      </c>
      <c r="B101" s="252" t="s">
        <v>358</v>
      </c>
      <c r="C101" s="337"/>
      <c r="D101" s="337"/>
      <c r="E101" s="337"/>
      <c r="F101" s="337"/>
      <c r="G101" s="337"/>
      <c r="H101" s="341">
        <f t="shared" si="40"/>
        <v>0</v>
      </c>
      <c r="I101" s="471" t="e">
        <f t="shared" si="26"/>
        <v>#DIV/0!</v>
      </c>
      <c r="J101" s="337">
        <f t="shared" ref="J101:J102" si="42">SUM(D101-C101)</f>
        <v>0</v>
      </c>
    </row>
    <row r="102" spans="1:11" s="217" customFormat="1" x14ac:dyDescent="0.2">
      <c r="A102" s="252">
        <v>742112</v>
      </c>
      <c r="B102" s="252" t="s">
        <v>520</v>
      </c>
      <c r="C102" s="337">
        <v>0</v>
      </c>
      <c r="D102" s="337"/>
      <c r="E102" s="337"/>
      <c r="F102" s="337"/>
      <c r="G102" s="337"/>
      <c r="H102" s="341">
        <f t="shared" si="40"/>
        <v>0</v>
      </c>
      <c r="I102" s="471" t="e">
        <f t="shared" si="26"/>
        <v>#DIV/0!</v>
      </c>
      <c r="J102" s="337">
        <f t="shared" si="42"/>
        <v>0</v>
      </c>
    </row>
    <row r="103" spans="1:11" ht="13.5" thickBot="1" x14ac:dyDescent="0.25">
      <c r="A103" s="465"/>
      <c r="B103" s="466" t="s">
        <v>362</v>
      </c>
      <c r="C103" s="467">
        <f t="shared" ref="C103:H103" si="43">C5+C41+C87+C100</f>
        <v>150999319</v>
      </c>
      <c r="D103" s="467">
        <f t="shared" si="43"/>
        <v>128543702</v>
      </c>
      <c r="E103" s="467">
        <f t="shared" si="43"/>
        <v>9115035</v>
      </c>
      <c r="F103" s="467">
        <f t="shared" si="43"/>
        <v>13700799</v>
      </c>
      <c r="G103" s="467">
        <f t="shared" si="43"/>
        <v>0</v>
      </c>
      <c r="H103" s="468">
        <f t="shared" si="43"/>
        <v>151359536</v>
      </c>
      <c r="I103" s="469">
        <f t="shared" si="26"/>
        <v>100.23855538050472</v>
      </c>
      <c r="J103" s="470">
        <f>H103-C103</f>
        <v>360217</v>
      </c>
      <c r="K103" s="78"/>
    </row>
    <row r="104" spans="1:11" ht="13.5" thickBot="1" x14ac:dyDescent="0.25">
      <c r="A104" s="405"/>
      <c r="B104" s="406"/>
      <c r="C104" s="407"/>
      <c r="D104" s="407"/>
      <c r="E104" s="388"/>
      <c r="F104" s="388"/>
      <c r="G104" s="388"/>
      <c r="H104" s="388"/>
      <c r="I104" s="327" t="e">
        <f t="shared" si="26"/>
        <v>#DIV/0!</v>
      </c>
      <c r="J104" s="404"/>
    </row>
    <row r="105" spans="1:11" ht="13.5" thickBot="1" x14ac:dyDescent="0.25">
      <c r="A105" s="324">
        <v>810000</v>
      </c>
      <c r="B105" s="325" t="s">
        <v>363</v>
      </c>
      <c r="C105" s="407">
        <f>SUM(C106:C110)</f>
        <v>0</v>
      </c>
      <c r="D105" s="407">
        <f>SUM(D106:D110)</f>
        <v>0</v>
      </c>
      <c r="E105" s="407">
        <f t="shared" ref="E105:H105" si="44">SUM(E106:E110)</f>
        <v>0</v>
      </c>
      <c r="F105" s="407">
        <f t="shared" si="44"/>
        <v>0</v>
      </c>
      <c r="G105" s="407">
        <f t="shared" si="44"/>
        <v>0</v>
      </c>
      <c r="H105" s="434">
        <f t="shared" si="44"/>
        <v>0</v>
      </c>
      <c r="I105" s="327" t="e">
        <f t="shared" si="26"/>
        <v>#DIV/0!</v>
      </c>
      <c r="J105" s="328">
        <f t="shared" ref="J105:J110" si="45">SUM(D105-C105)</f>
        <v>0</v>
      </c>
    </row>
    <row r="106" spans="1:11" ht="13.5" thickBot="1" x14ac:dyDescent="0.25">
      <c r="A106" s="408">
        <v>811120</v>
      </c>
      <c r="B106" s="356" t="s">
        <v>171</v>
      </c>
      <c r="C106" s="396">
        <v>0</v>
      </c>
      <c r="D106" s="396">
        <v>0</v>
      </c>
      <c r="E106" s="396"/>
      <c r="F106" s="396"/>
      <c r="G106" s="396"/>
      <c r="H106" s="396"/>
      <c r="I106" s="327" t="e">
        <f t="shared" si="26"/>
        <v>#DIV/0!</v>
      </c>
      <c r="J106" s="368">
        <f t="shared" si="45"/>
        <v>0</v>
      </c>
    </row>
    <row r="107" spans="1:11" ht="13.5" thickBot="1" x14ac:dyDescent="0.25">
      <c r="A107" s="408">
        <v>814000</v>
      </c>
      <c r="B107" s="356" t="s">
        <v>392</v>
      </c>
      <c r="C107" s="396"/>
      <c r="D107" s="396"/>
      <c r="E107" s="396"/>
      <c r="F107" s="396"/>
      <c r="G107" s="396"/>
      <c r="H107" s="396"/>
      <c r="I107" s="327" t="e">
        <f t="shared" si="26"/>
        <v>#DIV/0!</v>
      </c>
      <c r="J107" s="368">
        <f t="shared" si="45"/>
        <v>0</v>
      </c>
    </row>
    <row r="108" spans="1:11" ht="13.5" thickBot="1" x14ac:dyDescent="0.25">
      <c r="A108" s="393">
        <v>814000</v>
      </c>
      <c r="B108" s="336" t="s">
        <v>382</v>
      </c>
      <c r="C108" s="409"/>
      <c r="D108" s="409"/>
      <c r="E108" s="409"/>
      <c r="F108" s="409"/>
      <c r="G108" s="409"/>
      <c r="H108" s="409"/>
      <c r="I108" s="327" t="e">
        <f t="shared" si="26"/>
        <v>#DIV/0!</v>
      </c>
      <c r="J108" s="338">
        <f t="shared" si="45"/>
        <v>0</v>
      </c>
    </row>
    <row r="109" spans="1:11" ht="13.5" thickBot="1" x14ac:dyDescent="0.25">
      <c r="A109" s="393">
        <v>814000</v>
      </c>
      <c r="B109" s="336" t="s">
        <v>359</v>
      </c>
      <c r="C109" s="410"/>
      <c r="D109" s="410">
        <v>0</v>
      </c>
      <c r="E109" s="410"/>
      <c r="F109" s="410"/>
      <c r="G109" s="410"/>
      <c r="H109" s="435">
        <f>SUM(D109:G109)</f>
        <v>0</v>
      </c>
      <c r="I109" s="327" t="e">
        <f t="shared" si="26"/>
        <v>#DIV/0!</v>
      </c>
      <c r="J109" s="338">
        <f t="shared" si="45"/>
        <v>0</v>
      </c>
      <c r="K109" s="78"/>
    </row>
    <row r="110" spans="1:11" ht="12" customHeight="1" thickBot="1" x14ac:dyDescent="0.25">
      <c r="A110" s="393">
        <v>814000</v>
      </c>
      <c r="B110" s="336" t="s">
        <v>352</v>
      </c>
      <c r="C110" s="376">
        <v>0</v>
      </c>
      <c r="D110" s="376">
        <v>0</v>
      </c>
      <c r="E110" s="376"/>
      <c r="F110" s="376"/>
      <c r="G110" s="376"/>
      <c r="H110" s="376"/>
      <c r="I110" s="327" t="e">
        <f t="shared" si="26"/>
        <v>#DIV/0!</v>
      </c>
      <c r="J110" s="338">
        <f t="shared" si="45"/>
        <v>0</v>
      </c>
    </row>
    <row r="111" spans="1:11" ht="13.5" thickBot="1" x14ac:dyDescent="0.25">
      <c r="A111" s="343"/>
      <c r="B111" s="343"/>
      <c r="C111" s="376"/>
      <c r="D111" s="376"/>
      <c r="E111" s="376"/>
      <c r="F111" s="376"/>
      <c r="G111" s="376"/>
      <c r="H111" s="376"/>
      <c r="I111" s="327" t="e">
        <f t="shared" si="26"/>
        <v>#DIV/0!</v>
      </c>
      <c r="J111" s="345"/>
    </row>
    <row r="112" spans="1:11" ht="23.25" thickBot="1" x14ac:dyDescent="0.25">
      <c r="A112" s="403" t="s">
        <v>279</v>
      </c>
      <c r="B112" s="371" t="s">
        <v>364</v>
      </c>
      <c r="C112" s="411">
        <f>SUM(C103+C105)</f>
        <v>150999319</v>
      </c>
      <c r="D112" s="411">
        <f>SUM(D103+D105)</f>
        <v>128543702</v>
      </c>
      <c r="E112" s="411">
        <f t="shared" ref="E112:H112" si="46">SUM(E103+E105)</f>
        <v>9115035</v>
      </c>
      <c r="F112" s="411">
        <f t="shared" si="46"/>
        <v>13700799</v>
      </c>
      <c r="G112" s="411">
        <f t="shared" si="46"/>
        <v>0</v>
      </c>
      <c r="H112" s="428">
        <f t="shared" si="46"/>
        <v>151359536</v>
      </c>
      <c r="I112" s="327">
        <f t="shared" si="26"/>
        <v>100.23855538050472</v>
      </c>
      <c r="J112" s="328">
        <f>SUM(H112-C112)</f>
        <v>360217</v>
      </c>
    </row>
    <row r="113" spans="1:11" ht="13.5" thickBot="1" x14ac:dyDescent="0.25">
      <c r="A113" s="329"/>
      <c r="B113" s="329"/>
      <c r="C113" s="412"/>
      <c r="D113" s="412"/>
      <c r="E113" s="412"/>
      <c r="F113" s="412"/>
      <c r="G113" s="412"/>
      <c r="H113" s="412"/>
      <c r="I113" s="327" t="e">
        <f t="shared" si="26"/>
        <v>#DIV/0!</v>
      </c>
      <c r="J113" s="413"/>
    </row>
    <row r="114" spans="1:11" ht="13.5" thickBot="1" x14ac:dyDescent="0.25">
      <c r="A114" s="403" t="s">
        <v>332</v>
      </c>
      <c r="B114" s="325" t="s">
        <v>465</v>
      </c>
      <c r="C114" s="354"/>
      <c r="D114" s="354">
        <v>0</v>
      </c>
      <c r="E114" s="414"/>
      <c r="F114" s="414"/>
      <c r="G114" s="414"/>
      <c r="H114" s="414">
        <f>SUM(D114:G114)</f>
        <v>0</v>
      </c>
      <c r="I114" s="327" t="e">
        <f t="shared" si="26"/>
        <v>#DIV/0!</v>
      </c>
      <c r="J114" s="355">
        <f>SUM(D114-C114)</f>
        <v>0</v>
      </c>
      <c r="K114" s="307"/>
    </row>
    <row r="115" spans="1:11" ht="13.5" thickBot="1" x14ac:dyDescent="0.25">
      <c r="A115" s="356"/>
      <c r="B115" s="356"/>
      <c r="C115" s="415">
        <v>0</v>
      </c>
      <c r="D115" s="415">
        <v>0</v>
      </c>
      <c r="E115" s="415"/>
      <c r="F115" s="415"/>
      <c r="G115" s="415"/>
      <c r="H115" s="415"/>
      <c r="I115" s="327" t="e">
        <f t="shared" si="26"/>
        <v>#DIV/0!</v>
      </c>
      <c r="J115" s="365">
        <f>SUM(D115-C115)</f>
        <v>0</v>
      </c>
    </row>
    <row r="116" spans="1:11" ht="13.5" thickBot="1" x14ac:dyDescent="0.25">
      <c r="A116" s="416" t="s">
        <v>481</v>
      </c>
      <c r="B116" s="234" t="s">
        <v>499</v>
      </c>
      <c r="C116" s="348">
        <v>4000000</v>
      </c>
      <c r="D116" s="437">
        <v>4000000</v>
      </c>
      <c r="E116" s="348"/>
      <c r="F116" s="348"/>
      <c r="G116" s="348"/>
      <c r="H116" s="436">
        <f>SUM(D116:G116)</f>
        <v>4000000</v>
      </c>
      <c r="I116" s="327">
        <f t="shared" si="26"/>
        <v>100</v>
      </c>
      <c r="J116" s="346">
        <f>SUM(D116-C116)</f>
        <v>0</v>
      </c>
    </row>
    <row r="117" spans="1:11" ht="13.5" thickBot="1" x14ac:dyDescent="0.25">
      <c r="A117" s="343"/>
      <c r="B117" s="343"/>
      <c r="C117" s="417">
        <v>0</v>
      </c>
      <c r="D117" s="417">
        <v>0</v>
      </c>
      <c r="E117" s="418"/>
      <c r="F117" s="418"/>
      <c r="G117" s="418"/>
      <c r="H117" s="418"/>
      <c r="I117" s="327" t="e">
        <f t="shared" si="26"/>
        <v>#DIV/0!</v>
      </c>
      <c r="J117" s="357">
        <f>SUM(D117-C117)</f>
        <v>0</v>
      </c>
    </row>
    <row r="118" spans="1:11" ht="13.5" thickBot="1" x14ac:dyDescent="0.25">
      <c r="A118" s="419"/>
      <c r="B118" s="325" t="s">
        <v>482</v>
      </c>
      <c r="C118" s="420">
        <f>SUM(C112+C114+C116)</f>
        <v>154999319</v>
      </c>
      <c r="D118" s="420">
        <f>SUM(D112+D114+D116)</f>
        <v>132543702</v>
      </c>
      <c r="E118" s="420">
        <f t="shared" ref="E118:H118" si="47">SUM(E112+E114+E116)</f>
        <v>9115035</v>
      </c>
      <c r="F118" s="420">
        <f t="shared" si="47"/>
        <v>13700799</v>
      </c>
      <c r="G118" s="420">
        <f t="shared" si="47"/>
        <v>0</v>
      </c>
      <c r="H118" s="429">
        <f t="shared" si="47"/>
        <v>155359536</v>
      </c>
      <c r="I118" s="327">
        <f t="shared" si="26"/>
        <v>100.23239908557275</v>
      </c>
      <c r="J118" s="355">
        <f>SUM(H118-C118)</f>
        <v>360217</v>
      </c>
      <c r="K118" s="253"/>
    </row>
  </sheetData>
  <phoneticPr fontId="9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31"/>
  <sheetViews>
    <sheetView topLeftCell="A2165" workbookViewId="0">
      <selection activeCell="U2181" sqref="U2181"/>
    </sheetView>
  </sheetViews>
  <sheetFormatPr defaultRowHeight="12.75" x14ac:dyDescent="0.2"/>
  <cols>
    <col min="1" max="1" width="3.85546875" customWidth="1"/>
    <col min="2" max="2" width="5.7109375" customWidth="1"/>
    <col min="3" max="3" width="5.140625" customWidth="1"/>
    <col min="4" max="4" width="9.28515625" customWidth="1"/>
    <col min="5" max="5" width="5.42578125" customWidth="1"/>
    <col min="6" max="6" width="37.140625" customWidth="1"/>
    <col min="7" max="7" width="10.28515625" style="52" customWidth="1"/>
    <col min="8" max="8" width="11.28515625" style="52" customWidth="1"/>
    <col min="9" max="9" width="11" style="52" customWidth="1"/>
    <col min="10" max="10" width="11.140625" style="52" customWidth="1"/>
    <col min="11" max="11" width="13.42578125" style="52" customWidth="1"/>
    <col min="12" max="12" width="7.85546875" bestFit="1" customWidth="1"/>
    <col min="13" max="13" width="11.7109375" customWidth="1"/>
    <col min="14" max="14" width="10.42578125" customWidth="1"/>
    <col min="15" max="15" width="10.5703125" bestFit="1" customWidth="1"/>
    <col min="16" max="16" width="9.7109375" customWidth="1"/>
    <col min="17" max="17" width="8.85546875" customWidth="1"/>
  </cols>
  <sheetData>
    <row r="1" spans="1:13" ht="18.75" x14ac:dyDescent="0.3">
      <c r="B1" s="78"/>
      <c r="C1" s="79" t="s">
        <v>274</v>
      </c>
      <c r="D1" s="80"/>
      <c r="E1" s="80"/>
      <c r="F1" s="80"/>
    </row>
    <row r="3" spans="1:13" ht="12.75" customHeight="1" x14ac:dyDescent="0.2">
      <c r="A3" s="5" t="s">
        <v>48</v>
      </c>
      <c r="B3" s="5" t="s">
        <v>49</v>
      </c>
      <c r="C3" s="5" t="s">
        <v>50</v>
      </c>
      <c r="D3" s="3" t="s">
        <v>7</v>
      </c>
      <c r="E3" s="3" t="s">
        <v>130</v>
      </c>
      <c r="F3" s="3" t="s">
        <v>51</v>
      </c>
      <c r="G3" s="520" t="s">
        <v>558</v>
      </c>
      <c r="H3" s="514" t="s">
        <v>328</v>
      </c>
      <c r="I3" s="514" t="s">
        <v>500</v>
      </c>
      <c r="J3" s="516" t="s">
        <v>324</v>
      </c>
      <c r="K3" s="512" t="s">
        <v>583</v>
      </c>
      <c r="L3" s="15" t="s">
        <v>52</v>
      </c>
      <c r="M3" s="3" t="s">
        <v>123</v>
      </c>
    </row>
    <row r="4" spans="1:13" ht="32.25" customHeight="1" x14ac:dyDescent="0.2">
      <c r="A4" s="5" t="s">
        <v>53</v>
      </c>
      <c r="B4" s="5"/>
      <c r="C4" s="5" t="s">
        <v>54</v>
      </c>
      <c r="D4" s="3" t="s">
        <v>11</v>
      </c>
      <c r="E4" s="3" t="s">
        <v>131</v>
      </c>
      <c r="F4" s="3" t="s">
        <v>55</v>
      </c>
      <c r="G4" s="522"/>
      <c r="H4" s="515"/>
      <c r="I4" s="513"/>
      <c r="J4" s="517"/>
      <c r="K4" s="523"/>
      <c r="L4" s="15" t="s">
        <v>325</v>
      </c>
      <c r="M4" s="3" t="s">
        <v>326</v>
      </c>
    </row>
    <row r="5" spans="1:13" x14ac:dyDescent="0.2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5">
        <v>6</v>
      </c>
      <c r="G5" s="85">
        <v>7</v>
      </c>
      <c r="H5" s="85">
        <v>8</v>
      </c>
      <c r="I5" s="85">
        <v>9</v>
      </c>
      <c r="J5" s="85">
        <v>10</v>
      </c>
      <c r="K5" s="209" t="s">
        <v>327</v>
      </c>
      <c r="L5" s="86">
        <v>12</v>
      </c>
      <c r="M5" s="85">
        <v>13</v>
      </c>
    </row>
    <row r="6" spans="1:13" x14ac:dyDescent="0.2">
      <c r="A6" s="53">
        <v>10</v>
      </c>
      <c r="B6" s="53"/>
      <c r="C6" s="53"/>
      <c r="D6" s="44"/>
      <c r="E6" s="44"/>
      <c r="F6" s="2" t="s">
        <v>56</v>
      </c>
      <c r="G6" s="53"/>
      <c r="H6" s="53"/>
      <c r="I6" s="53"/>
      <c r="J6" s="53"/>
      <c r="K6" s="53"/>
      <c r="L6" s="16"/>
      <c r="M6" s="5"/>
    </row>
    <row r="7" spans="1:13" x14ac:dyDescent="0.2">
      <c r="A7" s="53"/>
      <c r="B7" s="44" t="s">
        <v>57</v>
      </c>
      <c r="C7" s="44" t="s">
        <v>58</v>
      </c>
      <c r="D7" s="44"/>
      <c r="E7" s="44"/>
      <c r="F7" s="9" t="s">
        <v>56</v>
      </c>
      <c r="G7" s="53"/>
      <c r="H7" s="53"/>
      <c r="I7" s="53"/>
      <c r="J7" s="53"/>
      <c r="K7" s="53"/>
      <c r="L7" s="16"/>
      <c r="M7" s="5"/>
    </row>
    <row r="8" spans="1:13" x14ac:dyDescent="0.2">
      <c r="A8" s="4"/>
      <c r="B8" s="4"/>
      <c r="C8" s="4"/>
      <c r="D8" s="4"/>
      <c r="E8" s="4"/>
      <c r="F8" s="2" t="s">
        <v>275</v>
      </c>
      <c r="G8" s="7">
        <f>G9+G62</f>
        <v>3228428</v>
      </c>
      <c r="H8" s="7">
        <f>H9+H62</f>
        <v>3228428</v>
      </c>
      <c r="I8" s="7">
        <f>I9+I62</f>
        <v>0</v>
      </c>
      <c r="J8" s="7">
        <f>J9+J62</f>
        <v>0</v>
      </c>
      <c r="K8" s="7">
        <f t="shared" ref="K8:K41" si="0">SUM(H8:J8)</f>
        <v>3228428</v>
      </c>
      <c r="L8" s="76">
        <f t="shared" ref="L8:L41" si="1">K8/G8*100</f>
        <v>100</v>
      </c>
      <c r="M8" s="7">
        <f t="shared" ref="M8:M41" si="2">K8-G8</f>
        <v>0</v>
      </c>
    </row>
    <row r="9" spans="1:13" x14ac:dyDescent="0.2">
      <c r="A9" s="4"/>
      <c r="B9" s="4"/>
      <c r="C9" s="4"/>
      <c r="D9" s="64">
        <v>610000</v>
      </c>
      <c r="E9" s="64"/>
      <c r="F9" s="65" t="s">
        <v>242</v>
      </c>
      <c r="G9" s="7">
        <f>G10+G23+G24+G54+G59+G61</f>
        <v>3208428</v>
      </c>
      <c r="H9" s="7">
        <f>H10+H23+H24+H54+H59+H61</f>
        <v>3208428</v>
      </c>
      <c r="I9" s="7">
        <f>I10+I23+I24+I54+I59+I61</f>
        <v>0</v>
      </c>
      <c r="J9" s="7">
        <f>J10+J23+J24+J54+J59+J61</f>
        <v>0</v>
      </c>
      <c r="K9" s="7">
        <f t="shared" si="0"/>
        <v>3208428</v>
      </c>
      <c r="L9" s="76">
        <f t="shared" si="1"/>
        <v>100</v>
      </c>
      <c r="M9" s="7">
        <f t="shared" si="2"/>
        <v>0</v>
      </c>
    </row>
    <row r="10" spans="1:13" x14ac:dyDescent="0.2">
      <c r="A10" s="4"/>
      <c r="B10" s="4"/>
      <c r="C10" s="4"/>
      <c r="D10" s="9">
        <v>611000</v>
      </c>
      <c r="E10" s="9"/>
      <c r="F10" s="10" t="s">
        <v>13</v>
      </c>
      <c r="G10" s="40">
        <f>G11+G15</f>
        <v>2081653</v>
      </c>
      <c r="H10" s="40">
        <f>H11+H15</f>
        <v>2081653</v>
      </c>
      <c r="I10" s="40">
        <f>I11+I15</f>
        <v>0</v>
      </c>
      <c r="J10" s="40">
        <f>J11+J15</f>
        <v>0</v>
      </c>
      <c r="K10" s="40">
        <f t="shared" si="0"/>
        <v>2081653</v>
      </c>
      <c r="L10" s="76">
        <f t="shared" si="1"/>
        <v>100</v>
      </c>
      <c r="M10" s="7">
        <f t="shared" si="2"/>
        <v>0</v>
      </c>
    </row>
    <row r="11" spans="1:13" x14ac:dyDescent="0.2">
      <c r="A11" s="4"/>
      <c r="B11" s="4"/>
      <c r="C11" s="4"/>
      <c r="D11" s="11">
        <v>611100</v>
      </c>
      <c r="E11" s="257" t="s">
        <v>416</v>
      </c>
      <c r="F11" s="10" t="s">
        <v>317</v>
      </c>
      <c r="G11" s="40">
        <f>G12+G13+G14</f>
        <v>1796037</v>
      </c>
      <c r="H11" s="40">
        <f>H12+H13+H14</f>
        <v>1796037</v>
      </c>
      <c r="I11" s="40">
        <f>I12+I13+I14</f>
        <v>0</v>
      </c>
      <c r="J11" s="40">
        <f>J12+J13+J14</f>
        <v>0</v>
      </c>
      <c r="K11" s="40">
        <f t="shared" si="0"/>
        <v>1796037</v>
      </c>
      <c r="L11" s="73">
        <f t="shared" si="1"/>
        <v>100</v>
      </c>
      <c r="M11" s="40">
        <f t="shared" si="2"/>
        <v>0</v>
      </c>
    </row>
    <row r="12" spans="1:13" x14ac:dyDescent="0.2">
      <c r="A12" s="4"/>
      <c r="B12" s="4"/>
      <c r="C12" s="4"/>
      <c r="D12" s="12">
        <v>611110</v>
      </c>
      <c r="E12" s="256"/>
      <c r="F12" s="5" t="s">
        <v>255</v>
      </c>
      <c r="G12" s="41">
        <v>1235466</v>
      </c>
      <c r="H12" s="41">
        <v>1235466</v>
      </c>
      <c r="I12" s="41"/>
      <c r="J12" s="41"/>
      <c r="K12" s="41">
        <f t="shared" si="0"/>
        <v>1235466</v>
      </c>
      <c r="L12" s="74">
        <f t="shared" si="1"/>
        <v>100</v>
      </c>
      <c r="M12" s="41">
        <f t="shared" si="2"/>
        <v>0</v>
      </c>
    </row>
    <row r="13" spans="1:13" x14ac:dyDescent="0.2">
      <c r="A13" s="4"/>
      <c r="B13" s="4"/>
      <c r="C13" s="4"/>
      <c r="D13" s="12">
        <v>611130</v>
      </c>
      <c r="E13" s="256"/>
      <c r="F13" s="5" t="s">
        <v>14</v>
      </c>
      <c r="G13" s="41">
        <v>556771</v>
      </c>
      <c r="H13" s="41">
        <v>556771</v>
      </c>
      <c r="I13" s="41"/>
      <c r="J13" s="41"/>
      <c r="K13" s="41">
        <f t="shared" si="0"/>
        <v>556771</v>
      </c>
      <c r="L13" s="74">
        <f t="shared" si="1"/>
        <v>100</v>
      </c>
      <c r="M13" s="41">
        <f t="shared" si="2"/>
        <v>0</v>
      </c>
    </row>
    <row r="14" spans="1:13" x14ac:dyDescent="0.2">
      <c r="A14" s="4"/>
      <c r="B14" s="4"/>
      <c r="C14" s="4"/>
      <c r="D14" s="12">
        <v>611155</v>
      </c>
      <c r="E14" s="256"/>
      <c r="F14" s="5" t="s">
        <v>18</v>
      </c>
      <c r="G14" s="41">
        <v>3800</v>
      </c>
      <c r="H14" s="41">
        <v>3800</v>
      </c>
      <c r="I14" s="41"/>
      <c r="J14" s="41"/>
      <c r="K14" s="41">
        <f t="shared" si="0"/>
        <v>3800</v>
      </c>
      <c r="L14" s="74">
        <f t="shared" si="1"/>
        <v>100</v>
      </c>
      <c r="M14" s="41">
        <f t="shared" si="2"/>
        <v>0</v>
      </c>
    </row>
    <row r="15" spans="1:13" x14ac:dyDescent="0.2">
      <c r="A15" s="4"/>
      <c r="B15" s="4"/>
      <c r="C15" s="4"/>
      <c r="D15" s="11">
        <v>611200</v>
      </c>
      <c r="E15" s="257" t="s">
        <v>416</v>
      </c>
      <c r="F15" s="10" t="s">
        <v>318</v>
      </c>
      <c r="G15" s="40">
        <f>SUM(G16:G22)</f>
        <v>285616</v>
      </c>
      <c r="H15" s="40">
        <f>SUM(H16:H22)</f>
        <v>285616</v>
      </c>
      <c r="I15" s="40">
        <f>SUM(I16:I22)</f>
        <v>0</v>
      </c>
      <c r="J15" s="40">
        <f>SUM(J16:J22)</f>
        <v>0</v>
      </c>
      <c r="K15" s="40">
        <f t="shared" si="0"/>
        <v>285616</v>
      </c>
      <c r="L15" s="73">
        <f t="shared" si="1"/>
        <v>100</v>
      </c>
      <c r="M15" s="40">
        <f t="shared" si="2"/>
        <v>0</v>
      </c>
    </row>
    <row r="16" spans="1:13" x14ac:dyDescent="0.2">
      <c r="A16" s="4"/>
      <c r="B16" s="4"/>
      <c r="C16" s="4"/>
      <c r="D16" s="12">
        <v>611211</v>
      </c>
      <c r="E16" s="262"/>
      <c r="F16" s="5" t="s">
        <v>310</v>
      </c>
      <c r="G16" s="41">
        <v>27100</v>
      </c>
      <c r="H16" s="41">
        <v>27100</v>
      </c>
      <c r="I16" s="41"/>
      <c r="J16" s="41"/>
      <c r="K16" s="41">
        <f t="shared" si="0"/>
        <v>27100</v>
      </c>
      <c r="L16" s="74">
        <f t="shared" si="1"/>
        <v>100</v>
      </c>
      <c r="M16" s="41">
        <f t="shared" si="2"/>
        <v>0</v>
      </c>
    </row>
    <row r="17" spans="1:13" x14ac:dyDescent="0.2">
      <c r="A17" s="4"/>
      <c r="B17" s="4"/>
      <c r="C17" s="4"/>
      <c r="D17" s="12">
        <v>611214</v>
      </c>
      <c r="E17" s="256"/>
      <c r="F17" s="5" t="s">
        <v>142</v>
      </c>
      <c r="G17" s="41"/>
      <c r="H17" s="41"/>
      <c r="I17" s="41"/>
      <c r="J17" s="41"/>
      <c r="K17" s="41">
        <f t="shared" si="0"/>
        <v>0</v>
      </c>
      <c r="L17" s="74" t="e">
        <f t="shared" si="1"/>
        <v>#DIV/0!</v>
      </c>
      <c r="M17" s="41">
        <f t="shared" si="2"/>
        <v>0</v>
      </c>
    </row>
    <row r="18" spans="1:13" x14ac:dyDescent="0.2">
      <c r="A18" s="4"/>
      <c r="B18" s="4"/>
      <c r="C18" s="4"/>
      <c r="D18" s="12">
        <v>611216</v>
      </c>
      <c r="E18" s="256"/>
      <c r="F18" s="5" t="s">
        <v>143</v>
      </c>
      <c r="G18" s="41"/>
      <c r="H18" s="41"/>
      <c r="I18" s="41"/>
      <c r="J18" s="41"/>
      <c r="K18" s="41">
        <f t="shared" si="0"/>
        <v>0</v>
      </c>
      <c r="L18" s="74" t="e">
        <f t="shared" si="1"/>
        <v>#DIV/0!</v>
      </c>
      <c r="M18" s="41">
        <f t="shared" si="2"/>
        <v>0</v>
      </c>
    </row>
    <row r="19" spans="1:13" x14ac:dyDescent="0.2">
      <c r="A19" s="4"/>
      <c r="B19" s="4"/>
      <c r="C19" s="4"/>
      <c r="D19" s="12">
        <v>611221</v>
      </c>
      <c r="E19" s="256"/>
      <c r="F19" s="5" t="s">
        <v>15</v>
      </c>
      <c r="G19" s="41">
        <v>174240</v>
      </c>
      <c r="H19" s="41">
        <v>174240</v>
      </c>
      <c r="I19" s="41"/>
      <c r="J19" s="41"/>
      <c r="K19" s="41">
        <f t="shared" si="0"/>
        <v>174240</v>
      </c>
      <c r="L19" s="74">
        <f t="shared" si="1"/>
        <v>100</v>
      </c>
      <c r="M19" s="41">
        <f t="shared" si="2"/>
        <v>0</v>
      </c>
    </row>
    <row r="20" spans="1:13" x14ac:dyDescent="0.2">
      <c r="A20" s="4"/>
      <c r="B20" s="4"/>
      <c r="C20" s="4"/>
      <c r="D20" s="4">
        <v>611224</v>
      </c>
      <c r="E20" s="258"/>
      <c r="F20" s="5" t="s">
        <v>16</v>
      </c>
      <c r="G20" s="41">
        <v>34276</v>
      </c>
      <c r="H20" s="41">
        <v>34276</v>
      </c>
      <c r="I20" s="41"/>
      <c r="J20" s="41"/>
      <c r="K20" s="41">
        <f t="shared" si="0"/>
        <v>34276</v>
      </c>
      <c r="L20" s="74">
        <f t="shared" si="1"/>
        <v>100</v>
      </c>
      <c r="M20" s="41">
        <f t="shared" si="2"/>
        <v>0</v>
      </c>
    </row>
    <row r="21" spans="1:13" x14ac:dyDescent="0.2">
      <c r="A21" s="4"/>
      <c r="B21" s="4"/>
      <c r="C21" s="4"/>
      <c r="D21" s="4">
        <v>611225</v>
      </c>
      <c r="E21" s="258"/>
      <c r="F21" s="5" t="s">
        <v>17</v>
      </c>
      <c r="G21" s="41">
        <v>20000</v>
      </c>
      <c r="H21" s="41">
        <v>20000</v>
      </c>
      <c r="I21" s="41"/>
      <c r="J21" s="41"/>
      <c r="K21" s="41">
        <f t="shared" si="0"/>
        <v>20000</v>
      </c>
      <c r="L21" s="74">
        <f t="shared" si="1"/>
        <v>100</v>
      </c>
      <c r="M21" s="41">
        <f t="shared" si="2"/>
        <v>0</v>
      </c>
    </row>
    <row r="22" spans="1:13" x14ac:dyDescent="0.2">
      <c r="A22" s="4"/>
      <c r="B22" s="4"/>
      <c r="C22" s="4"/>
      <c r="D22" s="4">
        <v>611227</v>
      </c>
      <c r="E22" s="258"/>
      <c r="F22" s="5" t="s">
        <v>19</v>
      </c>
      <c r="G22" s="41">
        <v>30000</v>
      </c>
      <c r="H22" s="41">
        <v>30000</v>
      </c>
      <c r="I22" s="41"/>
      <c r="J22" s="41"/>
      <c r="K22" s="41">
        <f t="shared" si="0"/>
        <v>30000</v>
      </c>
      <c r="L22" s="74">
        <f t="shared" si="1"/>
        <v>100</v>
      </c>
      <c r="M22" s="41">
        <f t="shared" si="2"/>
        <v>0</v>
      </c>
    </row>
    <row r="23" spans="1:13" x14ac:dyDescent="0.2">
      <c r="A23" s="4"/>
      <c r="B23" s="4"/>
      <c r="C23" s="4"/>
      <c r="D23" s="9">
        <v>612100</v>
      </c>
      <c r="E23" s="259" t="s">
        <v>416</v>
      </c>
      <c r="F23" s="10" t="s">
        <v>20</v>
      </c>
      <c r="G23" s="40">
        <v>89802</v>
      </c>
      <c r="H23" s="40">
        <v>89802</v>
      </c>
      <c r="I23" s="40"/>
      <c r="J23" s="40"/>
      <c r="K23" s="40">
        <f t="shared" si="0"/>
        <v>89802</v>
      </c>
      <c r="L23" s="73">
        <f t="shared" si="1"/>
        <v>100</v>
      </c>
      <c r="M23" s="40">
        <f t="shared" si="2"/>
        <v>0</v>
      </c>
    </row>
    <row r="24" spans="1:13" x14ac:dyDescent="0.2">
      <c r="A24" s="4"/>
      <c r="B24" s="4"/>
      <c r="C24" s="4"/>
      <c r="D24" s="9">
        <v>613000</v>
      </c>
      <c r="E24" s="259"/>
      <c r="F24" s="10" t="s">
        <v>185</v>
      </c>
      <c r="G24" s="40">
        <f>SUM(G25+G28+G31+G34+G39+G40+G41+G42+G43)</f>
        <v>696973</v>
      </c>
      <c r="H24" s="40">
        <f>SUM(H25+H28+H31+H34+H39+H40+H41+H42+H43)</f>
        <v>696973</v>
      </c>
      <c r="I24" s="40">
        <f t="shared" ref="I24:M24" si="3">SUM(I25+I28+I31+I34+I39+I40+I41+I42+I43)</f>
        <v>0</v>
      </c>
      <c r="J24" s="40">
        <f t="shared" si="3"/>
        <v>0</v>
      </c>
      <c r="K24" s="40">
        <f>SUM(K25+K28+K31+K34+K39+K40+K41+K42+K43)</f>
        <v>696973</v>
      </c>
      <c r="L24" s="40">
        <f t="shared" si="3"/>
        <v>900</v>
      </c>
      <c r="M24" s="40">
        <f t="shared" si="3"/>
        <v>0</v>
      </c>
    </row>
    <row r="25" spans="1:13" x14ac:dyDescent="0.2">
      <c r="A25" s="4"/>
      <c r="B25" s="4"/>
      <c r="C25" s="4"/>
      <c r="D25" s="11">
        <v>613100</v>
      </c>
      <c r="E25" s="257" t="s">
        <v>416</v>
      </c>
      <c r="F25" s="10" t="s">
        <v>175</v>
      </c>
      <c r="G25" s="40">
        <f>SUM(G26:G27)</f>
        <v>16000</v>
      </c>
      <c r="H25" s="40">
        <f>SUM(H26:H27)</f>
        <v>16000</v>
      </c>
      <c r="I25" s="40">
        <f>SUM(I26:I27)</f>
        <v>0</v>
      </c>
      <c r="J25" s="40">
        <f>SUM(J26:J27)</f>
        <v>0</v>
      </c>
      <c r="K25" s="40">
        <f t="shared" si="0"/>
        <v>16000</v>
      </c>
      <c r="L25" s="73">
        <f t="shared" si="1"/>
        <v>100</v>
      </c>
      <c r="M25" s="40">
        <f t="shared" si="2"/>
        <v>0</v>
      </c>
    </row>
    <row r="26" spans="1:13" x14ac:dyDescent="0.2">
      <c r="A26" s="4"/>
      <c r="B26" s="4"/>
      <c r="C26" s="4"/>
      <c r="D26" s="4">
        <v>613110</v>
      </c>
      <c r="E26" s="258"/>
      <c r="F26" s="5" t="s">
        <v>174</v>
      </c>
      <c r="G26" s="41">
        <v>10000</v>
      </c>
      <c r="H26" s="41">
        <v>10000</v>
      </c>
      <c r="I26" s="41"/>
      <c r="J26" s="41"/>
      <c r="K26" s="41">
        <f t="shared" si="0"/>
        <v>10000</v>
      </c>
      <c r="L26" s="74">
        <f t="shared" si="1"/>
        <v>100</v>
      </c>
      <c r="M26" s="41">
        <f t="shared" si="2"/>
        <v>0</v>
      </c>
    </row>
    <row r="27" spans="1:13" x14ac:dyDescent="0.2">
      <c r="A27" s="4"/>
      <c r="B27" s="4"/>
      <c r="C27" s="4"/>
      <c r="D27" s="4">
        <v>613120</v>
      </c>
      <c r="E27" s="258"/>
      <c r="F27" s="5" t="s">
        <v>22</v>
      </c>
      <c r="G27" s="41">
        <v>6000</v>
      </c>
      <c r="H27" s="41">
        <v>6000</v>
      </c>
      <c r="I27" s="41"/>
      <c r="J27" s="41"/>
      <c r="K27" s="41">
        <f t="shared" si="0"/>
        <v>6000</v>
      </c>
      <c r="L27" s="74">
        <f t="shared" si="1"/>
        <v>100</v>
      </c>
      <c r="M27" s="41">
        <f t="shared" si="2"/>
        <v>0</v>
      </c>
    </row>
    <row r="28" spans="1:13" x14ac:dyDescent="0.2">
      <c r="A28" s="4"/>
      <c r="B28" s="4"/>
      <c r="C28" s="4"/>
      <c r="D28" s="11">
        <v>613200</v>
      </c>
      <c r="E28" s="257" t="s">
        <v>416</v>
      </c>
      <c r="F28" s="10" t="s">
        <v>186</v>
      </c>
      <c r="G28" s="40">
        <f>SUM(G29:G30)</f>
        <v>47000</v>
      </c>
      <c r="H28" s="40">
        <f>SUM(H29:H30)</f>
        <v>47000</v>
      </c>
      <c r="I28" s="40">
        <f>SUM(I29:I30)</f>
        <v>0</v>
      </c>
      <c r="J28" s="40">
        <f>SUM(J29:J30)</f>
        <v>0</v>
      </c>
      <c r="K28" s="40">
        <f t="shared" si="0"/>
        <v>47000</v>
      </c>
      <c r="L28" s="73">
        <f t="shared" si="1"/>
        <v>100</v>
      </c>
      <c r="M28" s="40">
        <f t="shared" si="2"/>
        <v>0</v>
      </c>
    </row>
    <row r="29" spans="1:13" x14ac:dyDescent="0.2">
      <c r="A29" s="4"/>
      <c r="B29" s="4"/>
      <c r="C29" s="4"/>
      <c r="D29" s="4">
        <v>613211</v>
      </c>
      <c r="E29" s="258"/>
      <c r="F29" s="5" t="s">
        <v>187</v>
      </c>
      <c r="G29" s="41">
        <v>12000</v>
      </c>
      <c r="H29" s="41">
        <v>12000</v>
      </c>
      <c r="I29" s="41"/>
      <c r="J29" s="41"/>
      <c r="K29" s="41">
        <f t="shared" si="0"/>
        <v>12000</v>
      </c>
      <c r="L29" s="74">
        <f t="shared" si="1"/>
        <v>100</v>
      </c>
      <c r="M29" s="41">
        <f t="shared" si="2"/>
        <v>0</v>
      </c>
    </row>
    <row r="30" spans="1:13" x14ac:dyDescent="0.2">
      <c r="A30" s="4"/>
      <c r="B30" s="4"/>
      <c r="C30" s="4"/>
      <c r="D30" s="4">
        <v>613212</v>
      </c>
      <c r="E30" s="258"/>
      <c r="F30" s="5" t="s">
        <v>188</v>
      </c>
      <c r="G30" s="41">
        <v>35000</v>
      </c>
      <c r="H30" s="41">
        <v>35000</v>
      </c>
      <c r="I30" s="41"/>
      <c r="J30" s="41"/>
      <c r="K30" s="41">
        <f t="shared" si="0"/>
        <v>35000</v>
      </c>
      <c r="L30" s="74">
        <f t="shared" si="1"/>
        <v>100</v>
      </c>
      <c r="M30" s="41">
        <f t="shared" si="2"/>
        <v>0</v>
      </c>
    </row>
    <row r="31" spans="1:13" x14ac:dyDescent="0.2">
      <c r="A31" s="4"/>
      <c r="B31" s="4"/>
      <c r="C31" s="4"/>
      <c r="D31" s="11">
        <v>613300</v>
      </c>
      <c r="E31" s="257" t="s">
        <v>416</v>
      </c>
      <c r="F31" s="10" t="s">
        <v>319</v>
      </c>
      <c r="G31" s="40">
        <f>SUM(G32:G33)</f>
        <v>21000</v>
      </c>
      <c r="H31" s="40">
        <f>SUM(H32:H33)</f>
        <v>21000</v>
      </c>
      <c r="I31" s="40">
        <f>SUM(I32:I33)</f>
        <v>0</v>
      </c>
      <c r="J31" s="40">
        <f>SUM(J32:J33)</f>
        <v>0</v>
      </c>
      <c r="K31" s="40">
        <f t="shared" si="0"/>
        <v>21000</v>
      </c>
      <c r="L31" s="73">
        <f t="shared" si="1"/>
        <v>100</v>
      </c>
      <c r="M31" s="40">
        <f t="shared" si="2"/>
        <v>0</v>
      </c>
    </row>
    <row r="32" spans="1:13" x14ac:dyDescent="0.2">
      <c r="A32" s="4"/>
      <c r="B32" s="4"/>
      <c r="C32" s="4"/>
      <c r="D32" s="4">
        <v>613321</v>
      </c>
      <c r="E32" s="258"/>
      <c r="F32" s="5" t="s">
        <v>189</v>
      </c>
      <c r="G32" s="41">
        <v>6000</v>
      </c>
      <c r="H32" s="41">
        <v>6000</v>
      </c>
      <c r="I32" s="41"/>
      <c r="J32" s="41"/>
      <c r="K32" s="41">
        <f t="shared" si="0"/>
        <v>6000</v>
      </c>
      <c r="L32" s="74">
        <f t="shared" si="1"/>
        <v>100</v>
      </c>
      <c r="M32" s="41">
        <f t="shared" si="2"/>
        <v>0</v>
      </c>
    </row>
    <row r="33" spans="1:13" x14ac:dyDescent="0.2">
      <c r="A33" s="4"/>
      <c r="B33" s="4"/>
      <c r="C33" s="4"/>
      <c r="D33" s="4">
        <v>613311</v>
      </c>
      <c r="E33" s="258"/>
      <c r="F33" s="5" t="s">
        <v>206</v>
      </c>
      <c r="G33" s="41">
        <v>15000</v>
      </c>
      <c r="H33" s="41">
        <v>15000</v>
      </c>
      <c r="I33" s="41"/>
      <c r="J33" s="41"/>
      <c r="K33" s="41">
        <f t="shared" si="0"/>
        <v>15000</v>
      </c>
      <c r="L33" s="74">
        <f t="shared" si="1"/>
        <v>100</v>
      </c>
      <c r="M33" s="41">
        <f t="shared" si="2"/>
        <v>0</v>
      </c>
    </row>
    <row r="34" spans="1:13" x14ac:dyDescent="0.2">
      <c r="A34" s="4"/>
      <c r="B34" s="4"/>
      <c r="C34" s="4"/>
      <c r="D34" s="11">
        <v>613400</v>
      </c>
      <c r="E34" s="257" t="s">
        <v>416</v>
      </c>
      <c r="F34" s="10" t="s">
        <v>190</v>
      </c>
      <c r="G34" s="40">
        <f>SUM(G35:G38)</f>
        <v>24000</v>
      </c>
      <c r="H34" s="40">
        <f>SUM(H35:H38)</f>
        <v>24000</v>
      </c>
      <c r="I34" s="40">
        <f>SUM(I35:I38)</f>
        <v>0</v>
      </c>
      <c r="J34" s="40">
        <f>SUM(J35:J38)</f>
        <v>0</v>
      </c>
      <c r="K34" s="40">
        <f t="shared" si="0"/>
        <v>24000</v>
      </c>
      <c r="L34" s="73">
        <f t="shared" si="1"/>
        <v>100</v>
      </c>
      <c r="M34" s="40">
        <f t="shared" si="2"/>
        <v>0</v>
      </c>
    </row>
    <row r="35" spans="1:13" x14ac:dyDescent="0.2">
      <c r="A35" s="4"/>
      <c r="B35" s="4"/>
      <c r="C35" s="4"/>
      <c r="D35" s="4">
        <v>613410</v>
      </c>
      <c r="E35" s="258"/>
      <c r="F35" s="5" t="s">
        <v>191</v>
      </c>
      <c r="G35" s="41">
        <v>8000</v>
      </c>
      <c r="H35" s="41">
        <v>8000</v>
      </c>
      <c r="I35" s="41"/>
      <c r="J35" s="41"/>
      <c r="K35" s="41">
        <f t="shared" si="0"/>
        <v>8000</v>
      </c>
      <c r="L35" s="74">
        <f t="shared" si="1"/>
        <v>100</v>
      </c>
      <c r="M35" s="41">
        <f t="shared" si="2"/>
        <v>0</v>
      </c>
    </row>
    <row r="36" spans="1:13" x14ac:dyDescent="0.2">
      <c r="A36" s="4"/>
      <c r="B36" s="4"/>
      <c r="C36" s="4"/>
      <c r="D36" s="4">
        <v>613416</v>
      </c>
      <c r="E36" s="258"/>
      <c r="F36" s="5" t="s">
        <v>578</v>
      </c>
      <c r="G36" s="41">
        <v>7000</v>
      </c>
      <c r="H36" s="41">
        <v>7000</v>
      </c>
      <c r="I36" s="41"/>
      <c r="J36" s="41"/>
      <c r="K36" s="41">
        <f t="shared" si="0"/>
        <v>7000</v>
      </c>
      <c r="L36" s="74">
        <f t="shared" si="1"/>
        <v>100</v>
      </c>
      <c r="M36" s="41">
        <f t="shared" si="2"/>
        <v>0</v>
      </c>
    </row>
    <row r="37" spans="1:13" x14ac:dyDescent="0.2">
      <c r="A37" s="4"/>
      <c r="B37" s="4"/>
      <c r="C37" s="4"/>
      <c r="D37" s="4">
        <v>613430</v>
      </c>
      <c r="E37" s="258"/>
      <c r="F37" s="5" t="s">
        <v>192</v>
      </c>
      <c r="G37" s="41">
        <v>1000</v>
      </c>
      <c r="H37" s="41">
        <v>1000</v>
      </c>
      <c r="I37" s="41"/>
      <c r="J37" s="41"/>
      <c r="K37" s="41">
        <f t="shared" si="0"/>
        <v>1000</v>
      </c>
      <c r="L37" s="74">
        <f t="shared" si="1"/>
        <v>100</v>
      </c>
      <c r="M37" s="41">
        <f t="shared" si="2"/>
        <v>0</v>
      </c>
    </row>
    <row r="38" spans="1:13" x14ac:dyDescent="0.2">
      <c r="A38" s="4"/>
      <c r="B38" s="4"/>
      <c r="C38" s="4"/>
      <c r="D38" s="4">
        <v>613484</v>
      </c>
      <c r="E38" s="258"/>
      <c r="F38" s="5" t="s">
        <v>207</v>
      </c>
      <c r="G38" s="41">
        <v>8000</v>
      </c>
      <c r="H38" s="41">
        <v>8000</v>
      </c>
      <c r="I38" s="41"/>
      <c r="J38" s="41"/>
      <c r="K38" s="41">
        <f t="shared" si="0"/>
        <v>8000</v>
      </c>
      <c r="L38" s="74">
        <f t="shared" si="1"/>
        <v>100</v>
      </c>
      <c r="M38" s="41">
        <f t="shared" si="2"/>
        <v>0</v>
      </c>
    </row>
    <row r="39" spans="1:13" x14ac:dyDescent="0.2">
      <c r="A39" s="4"/>
      <c r="B39" s="4"/>
      <c r="C39" s="4"/>
      <c r="D39" s="11">
        <v>613500</v>
      </c>
      <c r="E39" s="257" t="s">
        <v>416</v>
      </c>
      <c r="F39" s="10" t="s">
        <v>26</v>
      </c>
      <c r="G39" s="40">
        <v>30000</v>
      </c>
      <c r="H39" s="40">
        <v>30000</v>
      </c>
      <c r="I39" s="40"/>
      <c r="J39" s="40"/>
      <c r="K39" s="40">
        <f t="shared" si="0"/>
        <v>30000</v>
      </c>
      <c r="L39" s="73">
        <f t="shared" si="1"/>
        <v>100</v>
      </c>
      <c r="M39" s="40">
        <f t="shared" si="2"/>
        <v>0</v>
      </c>
    </row>
    <row r="40" spans="1:13" x14ac:dyDescent="0.2">
      <c r="A40" s="4"/>
      <c r="B40" s="4"/>
      <c r="C40" s="4"/>
      <c r="D40" s="11">
        <v>613600</v>
      </c>
      <c r="E40" s="257" t="s">
        <v>416</v>
      </c>
      <c r="F40" s="10" t="s">
        <v>253</v>
      </c>
      <c r="G40" s="40">
        <v>120000</v>
      </c>
      <c r="H40" s="40">
        <v>120000</v>
      </c>
      <c r="I40" s="40"/>
      <c r="J40" s="40"/>
      <c r="K40" s="40">
        <f t="shared" si="0"/>
        <v>120000</v>
      </c>
      <c r="L40" s="73">
        <f t="shared" si="1"/>
        <v>100</v>
      </c>
      <c r="M40" s="40">
        <f t="shared" si="2"/>
        <v>0</v>
      </c>
    </row>
    <row r="41" spans="1:13" x14ac:dyDescent="0.2">
      <c r="A41" s="4"/>
      <c r="B41" s="4"/>
      <c r="C41" s="4"/>
      <c r="D41" s="11">
        <v>613700</v>
      </c>
      <c r="E41" s="257" t="s">
        <v>416</v>
      </c>
      <c r="F41" s="10" t="s">
        <v>28</v>
      </c>
      <c r="G41" s="40">
        <v>10000</v>
      </c>
      <c r="H41" s="40">
        <v>10000</v>
      </c>
      <c r="I41" s="40"/>
      <c r="J41" s="40"/>
      <c r="K41" s="40">
        <f t="shared" si="0"/>
        <v>10000</v>
      </c>
      <c r="L41" s="73">
        <f t="shared" si="1"/>
        <v>100</v>
      </c>
      <c r="M41" s="40">
        <f t="shared" si="2"/>
        <v>0</v>
      </c>
    </row>
    <row r="42" spans="1:13" x14ac:dyDescent="0.2">
      <c r="A42" s="4"/>
      <c r="B42" s="4"/>
      <c r="C42" s="4"/>
      <c r="D42" s="11">
        <v>613800</v>
      </c>
      <c r="E42" s="257" t="s">
        <v>416</v>
      </c>
      <c r="F42" s="10" t="s">
        <v>201</v>
      </c>
      <c r="G42" s="40">
        <v>5000</v>
      </c>
      <c r="H42" s="40">
        <v>5000</v>
      </c>
      <c r="I42" s="40"/>
      <c r="J42" s="40"/>
      <c r="K42" s="40">
        <f t="shared" ref="K42:K67" si="4">SUM(H42:J42)</f>
        <v>5000</v>
      </c>
      <c r="L42" s="73">
        <f t="shared" ref="L42:L67" si="5">K42/G42*100</f>
        <v>100</v>
      </c>
      <c r="M42" s="40">
        <f t="shared" ref="M42:M67" si="6">K42-G42</f>
        <v>0</v>
      </c>
    </row>
    <row r="43" spans="1:13" ht="33.75" x14ac:dyDescent="0.2">
      <c r="A43" s="4"/>
      <c r="B43" s="4"/>
      <c r="C43" s="4"/>
      <c r="D43" s="11">
        <v>613900</v>
      </c>
      <c r="E43" s="257" t="s">
        <v>416</v>
      </c>
      <c r="F43" s="14" t="s">
        <v>284</v>
      </c>
      <c r="G43" s="40">
        <f>SUM(G44:G53)</f>
        <v>423973</v>
      </c>
      <c r="H43" s="40">
        <f>SUM(H44:H53)</f>
        <v>423973</v>
      </c>
      <c r="I43" s="40">
        <f>SUM(I44:I53)</f>
        <v>0</v>
      </c>
      <c r="J43" s="40">
        <f>SUM(J44:J53)</f>
        <v>0</v>
      </c>
      <c r="K43" s="40">
        <f t="shared" si="4"/>
        <v>423973</v>
      </c>
      <c r="L43" s="73">
        <f t="shared" si="5"/>
        <v>100</v>
      </c>
      <c r="M43" s="40">
        <f t="shared" si="6"/>
        <v>0</v>
      </c>
    </row>
    <row r="44" spans="1:13" x14ac:dyDescent="0.2">
      <c r="A44" s="4"/>
      <c r="B44" s="4"/>
      <c r="C44" s="4"/>
      <c r="D44" s="4">
        <v>613910</v>
      </c>
      <c r="E44" s="258"/>
      <c r="F44" s="5" t="s">
        <v>202</v>
      </c>
      <c r="G44" s="41">
        <v>8000</v>
      </c>
      <c r="H44" s="41">
        <v>8000</v>
      </c>
      <c r="I44" s="41"/>
      <c r="J44" s="41"/>
      <c r="K44" s="41">
        <f t="shared" si="4"/>
        <v>8000</v>
      </c>
      <c r="L44" s="74">
        <f t="shared" si="5"/>
        <v>100</v>
      </c>
      <c r="M44" s="41">
        <f t="shared" si="6"/>
        <v>0</v>
      </c>
    </row>
    <row r="45" spans="1:13" x14ac:dyDescent="0.2">
      <c r="A45" s="4"/>
      <c r="B45" s="4"/>
      <c r="C45" s="4"/>
      <c r="D45" s="4">
        <v>613914</v>
      </c>
      <c r="E45" s="258"/>
      <c r="F45" s="5" t="s">
        <v>195</v>
      </c>
      <c r="G45" s="41">
        <v>10000</v>
      </c>
      <c r="H45" s="41">
        <v>10000</v>
      </c>
      <c r="I45" s="41"/>
      <c r="J45" s="41"/>
      <c r="K45" s="41">
        <f t="shared" si="4"/>
        <v>10000</v>
      </c>
      <c r="L45" s="74">
        <f t="shared" si="5"/>
        <v>100</v>
      </c>
      <c r="M45" s="41">
        <f t="shared" si="6"/>
        <v>0</v>
      </c>
    </row>
    <row r="46" spans="1:13" x14ac:dyDescent="0.2">
      <c r="A46" s="4"/>
      <c r="B46" s="4"/>
      <c r="C46" s="4"/>
      <c r="D46" s="4">
        <v>613920</v>
      </c>
      <c r="E46" s="258"/>
      <c r="F46" s="5" t="s">
        <v>196</v>
      </c>
      <c r="G46" s="41">
        <v>2000</v>
      </c>
      <c r="H46" s="41">
        <v>2000</v>
      </c>
      <c r="I46" s="41"/>
      <c r="J46" s="41"/>
      <c r="K46" s="41">
        <f t="shared" si="4"/>
        <v>2000</v>
      </c>
      <c r="L46" s="74">
        <f t="shared" si="5"/>
        <v>100</v>
      </c>
      <c r="M46" s="41">
        <f t="shared" si="6"/>
        <v>0</v>
      </c>
    </row>
    <row r="47" spans="1:13" x14ac:dyDescent="0.2">
      <c r="A47" s="4"/>
      <c r="B47" s="4"/>
      <c r="C47" s="4"/>
      <c r="D47" s="4">
        <v>613941</v>
      </c>
      <c r="E47" s="258"/>
      <c r="F47" s="5" t="s">
        <v>365</v>
      </c>
      <c r="G47" s="41"/>
      <c r="H47" s="41">
        <v>0</v>
      </c>
      <c r="I47" s="41"/>
      <c r="J47" s="41"/>
      <c r="K47" s="41">
        <f t="shared" si="4"/>
        <v>0</v>
      </c>
      <c r="L47" s="74" t="e">
        <f t="shared" si="5"/>
        <v>#DIV/0!</v>
      </c>
      <c r="M47" s="41">
        <f t="shared" si="6"/>
        <v>0</v>
      </c>
    </row>
    <row r="48" spans="1:13" ht="22.5" x14ac:dyDescent="0.2">
      <c r="A48" s="4"/>
      <c r="B48" s="4"/>
      <c r="C48" s="4"/>
      <c r="D48" s="4">
        <v>613976</v>
      </c>
      <c r="E48" s="258"/>
      <c r="F48" s="1" t="s">
        <v>322</v>
      </c>
      <c r="G48" s="41">
        <v>5000</v>
      </c>
      <c r="H48" s="41">
        <v>5000</v>
      </c>
      <c r="I48" s="41"/>
      <c r="J48" s="41"/>
      <c r="K48" s="41">
        <f t="shared" si="4"/>
        <v>5000</v>
      </c>
      <c r="L48" s="74">
        <f t="shared" si="5"/>
        <v>100</v>
      </c>
      <c r="M48" s="41">
        <f t="shared" si="6"/>
        <v>0</v>
      </c>
    </row>
    <row r="49" spans="1:13" x14ac:dyDescent="0.2">
      <c r="A49" s="4"/>
      <c r="B49" s="4"/>
      <c r="C49" s="4"/>
      <c r="D49" s="4">
        <v>613974</v>
      </c>
      <c r="E49" s="258"/>
      <c r="F49" s="5" t="s">
        <v>250</v>
      </c>
      <c r="G49" s="41">
        <v>40000</v>
      </c>
      <c r="H49" s="41">
        <v>40000</v>
      </c>
      <c r="I49" s="41"/>
      <c r="J49" s="41"/>
      <c r="K49" s="41">
        <f t="shared" si="4"/>
        <v>40000</v>
      </c>
      <c r="L49" s="74">
        <f t="shared" si="5"/>
        <v>100</v>
      </c>
      <c r="M49" s="41">
        <f t="shared" si="6"/>
        <v>0</v>
      </c>
    </row>
    <row r="50" spans="1:13" x14ac:dyDescent="0.2">
      <c r="A50" s="4"/>
      <c r="B50" s="4"/>
      <c r="C50" s="4"/>
      <c r="D50" s="4">
        <v>613975</v>
      </c>
      <c r="E50" s="258"/>
      <c r="F50" s="5" t="s">
        <v>251</v>
      </c>
      <c r="G50" s="41">
        <v>270000</v>
      </c>
      <c r="H50" s="41">
        <v>270000</v>
      </c>
      <c r="I50" s="41"/>
      <c r="J50" s="41"/>
      <c r="K50" s="41">
        <f t="shared" si="4"/>
        <v>270000</v>
      </c>
      <c r="L50" s="74">
        <f t="shared" si="5"/>
        <v>100</v>
      </c>
      <c r="M50" s="41">
        <f t="shared" si="6"/>
        <v>0</v>
      </c>
    </row>
    <row r="51" spans="1:13" x14ac:dyDescent="0.2">
      <c r="A51" s="4"/>
      <c r="B51" s="4"/>
      <c r="C51" s="4"/>
      <c r="D51" s="4">
        <v>613980</v>
      </c>
      <c r="E51" s="258"/>
      <c r="F51" s="1" t="s">
        <v>258</v>
      </c>
      <c r="G51" s="41">
        <v>71202</v>
      </c>
      <c r="H51" s="41">
        <v>71202</v>
      </c>
      <c r="I51" s="41"/>
      <c r="J51" s="41"/>
      <c r="K51" s="41">
        <f t="shared" si="4"/>
        <v>71202</v>
      </c>
      <c r="L51" s="74">
        <f t="shared" si="5"/>
        <v>100</v>
      </c>
      <c r="M51" s="41">
        <f t="shared" si="6"/>
        <v>0</v>
      </c>
    </row>
    <row r="52" spans="1:13" ht="22.5" x14ac:dyDescent="0.2">
      <c r="A52" s="4"/>
      <c r="B52" s="4"/>
      <c r="C52" s="4"/>
      <c r="D52" s="4">
        <v>613983</v>
      </c>
      <c r="E52" s="258"/>
      <c r="F52" s="1" t="s">
        <v>252</v>
      </c>
      <c r="G52" s="41">
        <v>7771</v>
      </c>
      <c r="H52" s="41">
        <v>7771</v>
      </c>
      <c r="I52" s="41"/>
      <c r="J52" s="41"/>
      <c r="K52" s="41">
        <f t="shared" si="4"/>
        <v>7771</v>
      </c>
      <c r="L52" s="74">
        <f t="shared" si="5"/>
        <v>100</v>
      </c>
      <c r="M52" s="41">
        <f t="shared" si="6"/>
        <v>0</v>
      </c>
    </row>
    <row r="53" spans="1:13" x14ac:dyDescent="0.2">
      <c r="A53" s="4"/>
      <c r="B53" s="4"/>
      <c r="C53" s="4"/>
      <c r="D53" s="4">
        <v>613990</v>
      </c>
      <c r="E53" s="258"/>
      <c r="F53" s="1" t="s">
        <v>67</v>
      </c>
      <c r="G53" s="41">
        <v>10000</v>
      </c>
      <c r="H53" s="41">
        <v>10000</v>
      </c>
      <c r="I53" s="41"/>
      <c r="J53" s="41"/>
      <c r="K53" s="41">
        <f t="shared" si="4"/>
        <v>10000</v>
      </c>
      <c r="L53" s="74">
        <f t="shared" si="5"/>
        <v>100</v>
      </c>
      <c r="M53" s="41">
        <f t="shared" si="6"/>
        <v>0</v>
      </c>
    </row>
    <row r="54" spans="1:13" x14ac:dyDescent="0.2">
      <c r="A54" s="4"/>
      <c r="B54" s="4"/>
      <c r="C54" s="4"/>
      <c r="D54" s="11">
        <v>614000</v>
      </c>
      <c r="E54" s="257"/>
      <c r="F54" s="10" t="s">
        <v>30</v>
      </c>
      <c r="G54" s="40">
        <f>SUM(G55:G58)</f>
        <v>340000</v>
      </c>
      <c r="H54" s="40">
        <f>SUM(H55:H58)</f>
        <v>340000</v>
      </c>
      <c r="I54" s="40">
        <f>SUM(I55:I58)</f>
        <v>0</v>
      </c>
      <c r="J54" s="40">
        <f>SUM(J55:J58)</f>
        <v>0</v>
      </c>
      <c r="K54" s="40">
        <f t="shared" si="4"/>
        <v>340000</v>
      </c>
      <c r="L54" s="73">
        <f t="shared" si="5"/>
        <v>100</v>
      </c>
      <c r="M54" s="40">
        <f t="shared" si="6"/>
        <v>0</v>
      </c>
    </row>
    <row r="55" spans="1:13" x14ac:dyDescent="0.2">
      <c r="A55" s="4"/>
      <c r="B55" s="4"/>
      <c r="C55" s="4"/>
      <c r="D55" s="4">
        <v>614222</v>
      </c>
      <c r="E55" s="263" t="s">
        <v>417</v>
      </c>
      <c r="F55" s="5" t="s">
        <v>329</v>
      </c>
      <c r="G55" s="41">
        <v>0</v>
      </c>
      <c r="H55" s="41"/>
      <c r="I55" s="41"/>
      <c r="J55" s="41"/>
      <c r="K55" s="41">
        <f t="shared" si="4"/>
        <v>0</v>
      </c>
      <c r="L55" s="74" t="e">
        <f t="shared" si="5"/>
        <v>#DIV/0!</v>
      </c>
      <c r="M55" s="41">
        <f t="shared" si="6"/>
        <v>0</v>
      </c>
    </row>
    <row r="56" spans="1:13" x14ac:dyDescent="0.2">
      <c r="A56" s="4"/>
      <c r="B56" s="4"/>
      <c r="C56" s="4"/>
      <c r="D56" s="4">
        <v>614229</v>
      </c>
      <c r="E56" s="258"/>
      <c r="F56" s="5" t="s">
        <v>344</v>
      </c>
      <c r="G56" s="41"/>
      <c r="H56" s="41"/>
      <c r="I56" s="41"/>
      <c r="J56" s="41">
        <v>0</v>
      </c>
      <c r="K56" s="41">
        <f t="shared" si="4"/>
        <v>0</v>
      </c>
      <c r="L56" s="74" t="e">
        <f t="shared" si="5"/>
        <v>#DIV/0!</v>
      </c>
      <c r="M56" s="41">
        <f t="shared" si="6"/>
        <v>0</v>
      </c>
    </row>
    <row r="57" spans="1:13" x14ac:dyDescent="0.2">
      <c r="A57" s="4"/>
      <c r="B57" s="4"/>
      <c r="C57" s="4"/>
      <c r="D57" s="18">
        <v>614323</v>
      </c>
      <c r="E57" s="264" t="s">
        <v>418</v>
      </c>
      <c r="F57" s="5" t="s">
        <v>208</v>
      </c>
      <c r="G57" s="41">
        <v>300000</v>
      </c>
      <c r="H57" s="41">
        <v>300000</v>
      </c>
      <c r="I57" s="41"/>
      <c r="J57" s="41"/>
      <c r="K57" s="41">
        <f t="shared" si="4"/>
        <v>300000</v>
      </c>
      <c r="L57" s="74">
        <f t="shared" si="5"/>
        <v>100</v>
      </c>
      <c r="M57" s="41">
        <f t="shared" si="6"/>
        <v>0</v>
      </c>
    </row>
    <row r="58" spans="1:13" x14ac:dyDescent="0.2">
      <c r="A58" s="4"/>
      <c r="B58" s="4"/>
      <c r="C58" s="4"/>
      <c r="D58" s="4">
        <v>614324</v>
      </c>
      <c r="E58" s="263" t="s">
        <v>418</v>
      </c>
      <c r="F58" s="5" t="s">
        <v>36</v>
      </c>
      <c r="G58" s="41">
        <v>40000</v>
      </c>
      <c r="H58" s="41">
        <v>40000</v>
      </c>
      <c r="I58" s="41"/>
      <c r="J58" s="41"/>
      <c r="K58" s="41">
        <f t="shared" si="4"/>
        <v>40000</v>
      </c>
      <c r="L58" s="74">
        <f t="shared" si="5"/>
        <v>100</v>
      </c>
      <c r="M58" s="41">
        <f t="shared" si="6"/>
        <v>0</v>
      </c>
    </row>
    <row r="59" spans="1:13" x14ac:dyDescent="0.2">
      <c r="A59" s="4"/>
      <c r="B59" s="4"/>
      <c r="C59" s="4"/>
      <c r="D59" s="11">
        <v>615000</v>
      </c>
      <c r="E59" s="258"/>
      <c r="F59" s="10" t="s">
        <v>40</v>
      </c>
      <c r="G59" s="40"/>
      <c r="H59" s="40">
        <f>SUM(H60)</f>
        <v>0</v>
      </c>
      <c r="I59" s="40">
        <f>SUM(I60)</f>
        <v>0</v>
      </c>
      <c r="J59" s="40">
        <f>SUM(J60)</f>
        <v>0</v>
      </c>
      <c r="K59" s="40">
        <f t="shared" si="4"/>
        <v>0</v>
      </c>
      <c r="L59" s="73" t="e">
        <f t="shared" si="5"/>
        <v>#DIV/0!</v>
      </c>
      <c r="M59" s="40">
        <f t="shared" si="6"/>
        <v>0</v>
      </c>
    </row>
    <row r="60" spans="1:13" x14ac:dyDescent="0.2">
      <c r="A60" s="4"/>
      <c r="B60" s="4"/>
      <c r="C60" s="4"/>
      <c r="D60" s="4">
        <v>615100</v>
      </c>
      <c r="E60" s="258"/>
      <c r="F60" s="5" t="s">
        <v>132</v>
      </c>
      <c r="G60" s="41">
        <v>0</v>
      </c>
      <c r="H60" s="41"/>
      <c r="I60" s="41">
        <v>0</v>
      </c>
      <c r="J60" s="41">
        <v>0</v>
      </c>
      <c r="K60" s="41">
        <f t="shared" si="4"/>
        <v>0</v>
      </c>
      <c r="L60" s="74" t="e">
        <f t="shared" si="5"/>
        <v>#DIV/0!</v>
      </c>
      <c r="M60" s="41">
        <f t="shared" si="6"/>
        <v>0</v>
      </c>
    </row>
    <row r="61" spans="1:13" x14ac:dyDescent="0.2">
      <c r="A61" s="4"/>
      <c r="B61" s="4"/>
      <c r="C61" s="4"/>
      <c r="D61" s="11">
        <v>616300</v>
      </c>
      <c r="E61" s="258"/>
      <c r="F61" s="14" t="s">
        <v>178</v>
      </c>
      <c r="G61" s="40">
        <v>0</v>
      </c>
      <c r="H61" s="40">
        <v>0</v>
      </c>
      <c r="I61" s="40"/>
      <c r="J61" s="40"/>
      <c r="K61" s="40">
        <f t="shared" si="4"/>
        <v>0</v>
      </c>
      <c r="L61" s="73" t="e">
        <f t="shared" si="5"/>
        <v>#DIV/0!</v>
      </c>
      <c r="M61" s="40">
        <f t="shared" si="6"/>
        <v>0</v>
      </c>
    </row>
    <row r="62" spans="1:13" x14ac:dyDescent="0.2">
      <c r="A62" s="4"/>
      <c r="B62" s="4"/>
      <c r="C62" s="4"/>
      <c r="D62" s="64">
        <v>820000</v>
      </c>
      <c r="E62" s="260" t="s">
        <v>416</v>
      </c>
      <c r="F62" s="65" t="s">
        <v>240</v>
      </c>
      <c r="G62" s="40">
        <f>SUM(G63:G66)</f>
        <v>20000</v>
      </c>
      <c r="H62" s="40">
        <f>SUM(H63:H66)</f>
        <v>20000</v>
      </c>
      <c r="I62" s="40">
        <f>SUM(I63:I66)</f>
        <v>0</v>
      </c>
      <c r="J62" s="40">
        <f>SUM(J63:J66)</f>
        <v>0</v>
      </c>
      <c r="K62" s="7">
        <f t="shared" si="4"/>
        <v>20000</v>
      </c>
      <c r="L62" s="76">
        <f t="shared" si="5"/>
        <v>100</v>
      </c>
      <c r="M62" s="7">
        <f t="shared" si="6"/>
        <v>0</v>
      </c>
    </row>
    <row r="63" spans="1:13" x14ac:dyDescent="0.2">
      <c r="A63" s="4"/>
      <c r="B63" s="4"/>
      <c r="C63" s="4"/>
      <c r="D63" s="4">
        <v>821310</v>
      </c>
      <c r="E63" s="258"/>
      <c r="F63" s="5" t="s">
        <v>229</v>
      </c>
      <c r="G63" s="41">
        <v>20000</v>
      </c>
      <c r="H63" s="41">
        <v>20000</v>
      </c>
      <c r="I63" s="41">
        <v>0</v>
      </c>
      <c r="J63" s="41"/>
      <c r="K63" s="41">
        <f t="shared" si="4"/>
        <v>20000</v>
      </c>
      <c r="L63" s="74">
        <f t="shared" si="5"/>
        <v>100</v>
      </c>
      <c r="M63" s="41">
        <f t="shared" si="6"/>
        <v>0</v>
      </c>
    </row>
    <row r="64" spans="1:13" x14ac:dyDescent="0.2">
      <c r="A64" s="4"/>
      <c r="B64" s="4"/>
      <c r="C64" s="4"/>
      <c r="D64" s="4">
        <v>821320</v>
      </c>
      <c r="E64" s="258"/>
      <c r="F64" s="5" t="s">
        <v>230</v>
      </c>
      <c r="G64" s="41"/>
      <c r="H64" s="41">
        <v>0</v>
      </c>
      <c r="I64" s="41">
        <v>0</v>
      </c>
      <c r="J64" s="41"/>
      <c r="K64" s="41">
        <f t="shared" si="4"/>
        <v>0</v>
      </c>
      <c r="L64" s="74" t="e">
        <f t="shared" si="5"/>
        <v>#DIV/0!</v>
      </c>
      <c r="M64" s="41">
        <f t="shared" si="6"/>
        <v>0</v>
      </c>
    </row>
    <row r="65" spans="1:13" x14ac:dyDescent="0.2">
      <c r="A65" s="4"/>
      <c r="B65" s="4"/>
      <c r="C65" s="4"/>
      <c r="D65" s="4">
        <v>821624</v>
      </c>
      <c r="E65" s="258"/>
      <c r="F65" s="5" t="s">
        <v>44</v>
      </c>
      <c r="G65" s="41"/>
      <c r="H65" s="41">
        <v>0</v>
      </c>
      <c r="I65" s="41"/>
      <c r="J65" s="41"/>
      <c r="K65" s="41">
        <f t="shared" si="4"/>
        <v>0</v>
      </c>
      <c r="L65" s="74" t="e">
        <f t="shared" si="5"/>
        <v>#DIV/0!</v>
      </c>
      <c r="M65" s="41">
        <f t="shared" si="6"/>
        <v>0</v>
      </c>
    </row>
    <row r="66" spans="1:13" x14ac:dyDescent="0.2">
      <c r="A66" s="4"/>
      <c r="B66" s="4"/>
      <c r="C66" s="4"/>
      <c r="D66" s="4">
        <v>823300</v>
      </c>
      <c r="E66" s="258"/>
      <c r="F66" s="5" t="s">
        <v>182</v>
      </c>
      <c r="G66" s="41"/>
      <c r="H66" s="41"/>
      <c r="I66" s="41"/>
      <c r="J66" s="41"/>
      <c r="K66" s="41">
        <f t="shared" si="4"/>
        <v>0</v>
      </c>
      <c r="L66" s="74" t="e">
        <f t="shared" si="5"/>
        <v>#DIV/0!</v>
      </c>
      <c r="M66" s="41">
        <f t="shared" si="6"/>
        <v>0</v>
      </c>
    </row>
    <row r="67" spans="1:13" ht="13.5" thickBot="1" x14ac:dyDescent="0.25">
      <c r="A67" s="19"/>
      <c r="B67" s="19"/>
      <c r="C67" s="19"/>
      <c r="D67" s="19"/>
      <c r="E67" s="261"/>
      <c r="F67" s="20" t="s">
        <v>46</v>
      </c>
      <c r="G67" s="91">
        <v>45</v>
      </c>
      <c r="H67" s="91">
        <v>45</v>
      </c>
      <c r="I67" s="91"/>
      <c r="J67" s="91"/>
      <c r="K67" s="197">
        <f t="shared" si="4"/>
        <v>45</v>
      </c>
      <c r="L67" s="198">
        <f t="shared" si="5"/>
        <v>100</v>
      </c>
      <c r="M67" s="197">
        <f t="shared" si="6"/>
        <v>0</v>
      </c>
    </row>
    <row r="68" spans="1:13" ht="14.25" customHeight="1" x14ac:dyDescent="0.2">
      <c r="F68" s="21"/>
      <c r="G68" s="54"/>
      <c r="H68" s="54"/>
      <c r="I68" s="54"/>
      <c r="J68" s="54"/>
      <c r="K68" s="54"/>
      <c r="L68" s="33"/>
      <c r="M68" s="22"/>
    </row>
    <row r="69" spans="1:13" x14ac:dyDescent="0.2">
      <c r="F69" s="21"/>
      <c r="G69" s="54"/>
      <c r="H69" s="54"/>
      <c r="I69" s="54"/>
      <c r="J69" s="54"/>
      <c r="K69" s="54"/>
      <c r="L69" s="33"/>
      <c r="M69" s="22"/>
    </row>
    <row r="70" spans="1:13" ht="2.25" customHeight="1" x14ac:dyDescent="0.2">
      <c r="F70" s="21"/>
      <c r="G70" s="54"/>
      <c r="H70" s="54"/>
      <c r="I70" s="54"/>
      <c r="J70" s="54"/>
      <c r="K70" s="54"/>
      <c r="L70" s="33"/>
      <c r="M70" s="23"/>
    </row>
    <row r="71" spans="1:13" ht="12.75" customHeight="1" x14ac:dyDescent="0.2">
      <c r="A71" s="5" t="s">
        <v>48</v>
      </c>
      <c r="B71" s="5" t="s">
        <v>49</v>
      </c>
      <c r="C71" s="5" t="s">
        <v>50</v>
      </c>
      <c r="D71" s="3" t="s">
        <v>7</v>
      </c>
      <c r="E71" s="3" t="s">
        <v>130</v>
      </c>
      <c r="F71" s="3" t="s">
        <v>51</v>
      </c>
      <c r="G71" s="520" t="s">
        <v>557</v>
      </c>
      <c r="H71" s="514" t="s">
        <v>328</v>
      </c>
      <c r="I71" s="514" t="s">
        <v>500</v>
      </c>
      <c r="J71" s="516" t="s">
        <v>324</v>
      </c>
      <c r="K71" s="512" t="s">
        <v>583</v>
      </c>
      <c r="L71" s="15" t="s">
        <v>52</v>
      </c>
      <c r="M71" s="3" t="s">
        <v>123</v>
      </c>
    </row>
    <row r="72" spans="1:13" ht="33.75" customHeight="1" x14ac:dyDescent="0.2">
      <c r="A72" s="5" t="s">
        <v>53</v>
      </c>
      <c r="B72" s="5"/>
      <c r="C72" s="5" t="s">
        <v>54</v>
      </c>
      <c r="D72" s="3" t="s">
        <v>11</v>
      </c>
      <c r="E72" s="3" t="s">
        <v>131</v>
      </c>
      <c r="F72" s="3" t="s">
        <v>55</v>
      </c>
      <c r="G72" s="522"/>
      <c r="H72" s="515"/>
      <c r="I72" s="513"/>
      <c r="J72" s="517"/>
      <c r="K72" s="523"/>
      <c r="L72" s="15" t="s">
        <v>325</v>
      </c>
      <c r="M72" s="3" t="s">
        <v>326</v>
      </c>
    </row>
    <row r="73" spans="1:13" x14ac:dyDescent="0.2">
      <c r="A73" s="85">
        <v>1</v>
      </c>
      <c r="B73" s="85">
        <v>2</v>
      </c>
      <c r="C73" s="85">
        <v>3</v>
      </c>
      <c r="D73" s="85">
        <v>4</v>
      </c>
      <c r="E73" s="85">
        <v>5</v>
      </c>
      <c r="F73" s="85">
        <v>6</v>
      </c>
      <c r="G73" s="85">
        <v>7</v>
      </c>
      <c r="H73" s="85">
        <v>8</v>
      </c>
      <c r="I73" s="85">
        <v>9</v>
      </c>
      <c r="J73" s="85">
        <v>10</v>
      </c>
      <c r="K73" s="209" t="s">
        <v>327</v>
      </c>
      <c r="L73" s="86">
        <v>12</v>
      </c>
      <c r="M73" s="85">
        <v>13</v>
      </c>
    </row>
    <row r="74" spans="1:13" x14ac:dyDescent="0.2">
      <c r="A74" s="3">
        <v>11</v>
      </c>
      <c r="B74" s="5"/>
      <c r="C74" s="5"/>
      <c r="D74" s="3"/>
      <c r="E74" s="3"/>
      <c r="F74" s="2" t="s">
        <v>59</v>
      </c>
      <c r="G74" s="41"/>
      <c r="H74" s="41"/>
      <c r="I74" s="46"/>
      <c r="J74" s="46"/>
      <c r="K74" s="46"/>
      <c r="L74" s="27"/>
      <c r="M74" s="5"/>
    </row>
    <row r="75" spans="1:13" x14ac:dyDescent="0.2">
      <c r="A75" s="4"/>
      <c r="B75" s="3" t="s">
        <v>57</v>
      </c>
      <c r="C75" s="3" t="s">
        <v>58</v>
      </c>
      <c r="D75" s="3"/>
      <c r="E75" s="3"/>
      <c r="F75" s="9" t="s">
        <v>59</v>
      </c>
      <c r="G75" s="41"/>
      <c r="H75" s="41"/>
      <c r="I75" s="46"/>
      <c r="J75" s="46"/>
      <c r="K75" s="46"/>
      <c r="L75" s="27"/>
      <c r="M75" s="5"/>
    </row>
    <row r="76" spans="1:13" x14ac:dyDescent="0.2">
      <c r="A76" s="4"/>
      <c r="B76" s="4"/>
      <c r="C76" s="4"/>
      <c r="D76" s="4"/>
      <c r="E76" s="4"/>
      <c r="F76" s="2" t="s">
        <v>275</v>
      </c>
      <c r="G76" s="7">
        <f>SUM(G78+G128+G77)</f>
        <v>3145965</v>
      </c>
      <c r="H76" s="7">
        <f>SUM(H78+H128+H77)</f>
        <v>3145965</v>
      </c>
      <c r="I76" s="7">
        <f>SUM(I78+I128+I77)</f>
        <v>0</v>
      </c>
      <c r="J76" s="7">
        <f>SUM(J78+J128+J77)</f>
        <v>0</v>
      </c>
      <c r="K76" s="7">
        <f>SUM(K78+K128+K77)</f>
        <v>3145965</v>
      </c>
      <c r="L76" s="76">
        <f t="shared" ref="L76:L107" si="7">K76/G76*100</f>
        <v>100</v>
      </c>
      <c r="M76" s="7">
        <f t="shared" ref="M76:M107" si="8">K76-G76</f>
        <v>0</v>
      </c>
    </row>
    <row r="77" spans="1:13" x14ac:dyDescent="0.2">
      <c r="A77" s="4"/>
      <c r="B77" s="4"/>
      <c r="C77" s="4"/>
      <c r="D77" s="64">
        <v>600000</v>
      </c>
      <c r="E77" s="64"/>
      <c r="F77" s="65" t="s">
        <v>333</v>
      </c>
      <c r="G77" s="7">
        <v>600000</v>
      </c>
      <c r="H77" s="7">
        <v>600000</v>
      </c>
      <c r="I77" s="84">
        <v>0</v>
      </c>
      <c r="J77" s="84">
        <v>0</v>
      </c>
      <c r="K77" s="7">
        <v>600000</v>
      </c>
      <c r="L77" s="76">
        <f t="shared" si="7"/>
        <v>100</v>
      </c>
      <c r="M77" s="7">
        <f t="shared" si="8"/>
        <v>0</v>
      </c>
    </row>
    <row r="78" spans="1:13" x14ac:dyDescent="0.2">
      <c r="A78" s="4"/>
      <c r="B78" s="4"/>
      <c r="C78" s="4"/>
      <c r="D78" s="64">
        <v>610000</v>
      </c>
      <c r="E78" s="64"/>
      <c r="F78" s="65" t="s">
        <v>242</v>
      </c>
      <c r="G78" s="7">
        <f>SUM(G79+G92+G93+G121)</f>
        <v>2535965</v>
      </c>
      <c r="H78" s="7">
        <f>SUM(H79+H92+H93+H121)</f>
        <v>2535965</v>
      </c>
      <c r="I78" s="7">
        <f>SUM(I79+I92+I93+I121)</f>
        <v>0</v>
      </c>
      <c r="J78" s="7">
        <f>SUM(J79+J92+J93+J121)</f>
        <v>0</v>
      </c>
      <c r="K78" s="84">
        <f t="shared" ref="K78:K109" si="9">SUM(H78:J78)</f>
        <v>2535965</v>
      </c>
      <c r="L78" s="76">
        <f t="shared" si="7"/>
        <v>100</v>
      </c>
      <c r="M78" s="7">
        <f t="shared" si="8"/>
        <v>0</v>
      </c>
    </row>
    <row r="79" spans="1:13" x14ac:dyDescent="0.2">
      <c r="A79" s="4"/>
      <c r="B79" s="4"/>
      <c r="C79" s="4"/>
      <c r="D79" s="9">
        <v>611000</v>
      </c>
      <c r="E79" s="9"/>
      <c r="F79" s="10" t="s">
        <v>13</v>
      </c>
      <c r="G79" s="40">
        <f>SUM(G80+G84)</f>
        <v>1273816</v>
      </c>
      <c r="H79" s="40">
        <f>SUM(H80+H84)</f>
        <v>1273816</v>
      </c>
      <c r="I79" s="40">
        <f>SUM(I80+I84)</f>
        <v>0</v>
      </c>
      <c r="J79" s="40">
        <f>SUM(J80+J84)</f>
        <v>0</v>
      </c>
      <c r="K79" s="47">
        <f t="shared" si="9"/>
        <v>1273816</v>
      </c>
      <c r="L79" s="73">
        <f t="shared" si="7"/>
        <v>100</v>
      </c>
      <c r="M79" s="40">
        <f t="shared" si="8"/>
        <v>0</v>
      </c>
    </row>
    <row r="80" spans="1:13" x14ac:dyDescent="0.2">
      <c r="A80" s="4"/>
      <c r="B80" s="4"/>
      <c r="C80" s="4"/>
      <c r="D80" s="11">
        <v>611100</v>
      </c>
      <c r="E80" s="257" t="s">
        <v>416</v>
      </c>
      <c r="F80" s="10" t="s">
        <v>317</v>
      </c>
      <c r="G80" s="40">
        <f>SUM(G81:G83)</f>
        <v>1042475</v>
      </c>
      <c r="H80" s="40">
        <f>SUM(H81:H83)</f>
        <v>1042475</v>
      </c>
      <c r="I80" s="40">
        <f>SUM(I81:I83)</f>
        <v>0</v>
      </c>
      <c r="J80" s="40">
        <f>SUM(J81:J83)</f>
        <v>0</v>
      </c>
      <c r="K80" s="47">
        <f t="shared" si="9"/>
        <v>1042475</v>
      </c>
      <c r="L80" s="73">
        <f t="shared" si="7"/>
        <v>100</v>
      </c>
      <c r="M80" s="40">
        <f t="shared" si="8"/>
        <v>0</v>
      </c>
    </row>
    <row r="81" spans="1:13" x14ac:dyDescent="0.2">
      <c r="A81" s="4"/>
      <c r="B81" s="4"/>
      <c r="C81" s="4"/>
      <c r="D81" s="12">
        <v>611110</v>
      </c>
      <c r="E81" s="255"/>
      <c r="F81" s="5" t="s">
        <v>255</v>
      </c>
      <c r="G81" s="41">
        <v>719308</v>
      </c>
      <c r="H81" s="41">
        <v>719308</v>
      </c>
      <c r="I81" s="46"/>
      <c r="J81" s="46"/>
      <c r="K81" s="46">
        <f t="shared" si="9"/>
        <v>719308</v>
      </c>
      <c r="L81" s="74">
        <f t="shared" si="7"/>
        <v>100</v>
      </c>
      <c r="M81" s="41">
        <f t="shared" si="8"/>
        <v>0</v>
      </c>
    </row>
    <row r="82" spans="1:13" x14ac:dyDescent="0.2">
      <c r="A82" s="4"/>
      <c r="B82" s="4"/>
      <c r="C82" s="4"/>
      <c r="D82" s="12">
        <v>611130</v>
      </c>
      <c r="E82" s="255"/>
      <c r="F82" s="5" t="s">
        <v>14</v>
      </c>
      <c r="G82" s="41">
        <v>323167</v>
      </c>
      <c r="H82" s="41">
        <v>323167</v>
      </c>
      <c r="I82" s="46"/>
      <c r="J82" s="46"/>
      <c r="K82" s="46">
        <f t="shared" si="9"/>
        <v>323167</v>
      </c>
      <c r="L82" s="74">
        <f t="shared" si="7"/>
        <v>100</v>
      </c>
      <c r="M82" s="41">
        <f t="shared" si="8"/>
        <v>0</v>
      </c>
    </row>
    <row r="83" spans="1:13" x14ac:dyDescent="0.2">
      <c r="A83" s="4"/>
      <c r="B83" s="4"/>
      <c r="C83" s="4"/>
      <c r="D83" s="12">
        <v>611155</v>
      </c>
      <c r="E83" s="255"/>
      <c r="F83" s="5" t="s">
        <v>18</v>
      </c>
      <c r="G83" s="41">
        <v>0</v>
      </c>
      <c r="H83" s="41">
        <v>0</v>
      </c>
      <c r="I83" s="46"/>
      <c r="J83" s="46"/>
      <c r="K83" s="46">
        <f t="shared" si="9"/>
        <v>0</v>
      </c>
      <c r="L83" s="74" t="e">
        <f t="shared" si="7"/>
        <v>#DIV/0!</v>
      </c>
      <c r="M83" s="41">
        <f t="shared" si="8"/>
        <v>0</v>
      </c>
    </row>
    <row r="84" spans="1:13" x14ac:dyDescent="0.2">
      <c r="A84" s="4"/>
      <c r="B84" s="4"/>
      <c r="C84" s="4"/>
      <c r="D84" s="11">
        <v>611200</v>
      </c>
      <c r="E84" s="257" t="s">
        <v>416</v>
      </c>
      <c r="F84" s="10" t="s">
        <v>318</v>
      </c>
      <c r="G84" s="40">
        <f>SUM(G85:G91)</f>
        <v>231341</v>
      </c>
      <c r="H84" s="40">
        <f>SUM(H85:H91)</f>
        <v>231341</v>
      </c>
      <c r="I84" s="40">
        <f>SUM(I85:I91)</f>
        <v>0</v>
      </c>
      <c r="J84" s="40">
        <f>SUM(J85:J91)</f>
        <v>0</v>
      </c>
      <c r="K84" s="47">
        <f t="shared" si="9"/>
        <v>231341</v>
      </c>
      <c r="L84" s="73">
        <f t="shared" si="7"/>
        <v>100</v>
      </c>
      <c r="M84" s="40">
        <f t="shared" si="8"/>
        <v>0</v>
      </c>
    </row>
    <row r="85" spans="1:13" x14ac:dyDescent="0.2">
      <c r="A85" s="4"/>
      <c r="B85" s="4"/>
      <c r="C85" s="4"/>
      <c r="D85" s="12">
        <v>611211</v>
      </c>
      <c r="E85" s="255"/>
      <c r="F85" s="5" t="s">
        <v>310</v>
      </c>
      <c r="G85" s="41">
        <v>41209</v>
      </c>
      <c r="H85" s="41">
        <v>41209</v>
      </c>
      <c r="I85" s="46"/>
      <c r="J85" s="46"/>
      <c r="K85" s="46">
        <f t="shared" si="9"/>
        <v>41209</v>
      </c>
      <c r="L85" s="74">
        <f t="shared" si="7"/>
        <v>100</v>
      </c>
      <c r="M85" s="41">
        <f t="shared" si="8"/>
        <v>0</v>
      </c>
    </row>
    <row r="86" spans="1:13" x14ac:dyDescent="0.2">
      <c r="A86" s="4"/>
      <c r="B86" s="4"/>
      <c r="C86" s="4"/>
      <c r="D86" s="12">
        <v>611214</v>
      </c>
      <c r="E86" s="255"/>
      <c r="F86" s="5" t="s">
        <v>142</v>
      </c>
      <c r="G86" s="41">
        <v>0</v>
      </c>
      <c r="H86" s="41"/>
      <c r="I86" s="46"/>
      <c r="J86" s="46"/>
      <c r="K86" s="46">
        <f t="shared" si="9"/>
        <v>0</v>
      </c>
      <c r="L86" s="74" t="e">
        <f t="shared" si="7"/>
        <v>#DIV/0!</v>
      </c>
      <c r="M86" s="41">
        <f t="shared" si="8"/>
        <v>0</v>
      </c>
    </row>
    <row r="87" spans="1:13" x14ac:dyDescent="0.2">
      <c r="A87" s="4"/>
      <c r="B87" s="4"/>
      <c r="C87" s="4"/>
      <c r="D87" s="12">
        <v>611216</v>
      </c>
      <c r="E87" s="255"/>
      <c r="F87" s="5" t="s">
        <v>143</v>
      </c>
      <c r="G87" s="41">
        <v>0</v>
      </c>
      <c r="H87" s="41"/>
      <c r="I87" s="46"/>
      <c r="J87" s="46"/>
      <c r="K87" s="46">
        <f t="shared" si="9"/>
        <v>0</v>
      </c>
      <c r="L87" s="74" t="e">
        <f t="shared" si="7"/>
        <v>#DIV/0!</v>
      </c>
      <c r="M87" s="41">
        <f t="shared" si="8"/>
        <v>0</v>
      </c>
    </row>
    <row r="88" spans="1:13" x14ac:dyDescent="0.2">
      <c r="A88" s="4"/>
      <c r="B88" s="4"/>
      <c r="C88" s="4"/>
      <c r="D88" s="12">
        <v>611221</v>
      </c>
      <c r="E88" s="255"/>
      <c r="F88" s="5" t="s">
        <v>15</v>
      </c>
      <c r="G88" s="41">
        <v>127776</v>
      </c>
      <c r="H88" s="41">
        <v>127776</v>
      </c>
      <c r="I88" s="46"/>
      <c r="J88" s="46"/>
      <c r="K88" s="46">
        <f t="shared" si="9"/>
        <v>127776</v>
      </c>
      <c r="L88" s="74">
        <f t="shared" si="7"/>
        <v>100</v>
      </c>
      <c r="M88" s="41">
        <f t="shared" si="8"/>
        <v>0</v>
      </c>
    </row>
    <row r="89" spans="1:13" x14ac:dyDescent="0.2">
      <c r="A89" s="4"/>
      <c r="B89" s="4"/>
      <c r="C89" s="4"/>
      <c r="D89" s="4">
        <v>611224</v>
      </c>
      <c r="E89" s="258"/>
      <c r="F89" s="5" t="s">
        <v>16</v>
      </c>
      <c r="G89" s="41">
        <v>27336</v>
      </c>
      <c r="H89" s="41">
        <v>27336</v>
      </c>
      <c r="I89" s="46"/>
      <c r="J89" s="46"/>
      <c r="K89" s="46">
        <f t="shared" si="9"/>
        <v>27336</v>
      </c>
      <c r="L89" s="74">
        <f t="shared" si="7"/>
        <v>100</v>
      </c>
      <c r="M89" s="41">
        <f t="shared" si="8"/>
        <v>0</v>
      </c>
    </row>
    <row r="90" spans="1:13" x14ac:dyDescent="0.2">
      <c r="A90" s="4"/>
      <c r="B90" s="4"/>
      <c r="C90" s="4"/>
      <c r="D90" s="4">
        <v>611225</v>
      </c>
      <c r="E90" s="258"/>
      <c r="F90" s="5" t="s">
        <v>17</v>
      </c>
      <c r="G90" s="41">
        <v>15020</v>
      </c>
      <c r="H90" s="41">
        <v>15020</v>
      </c>
      <c r="I90" s="46"/>
      <c r="J90" s="46"/>
      <c r="K90" s="46">
        <f t="shared" si="9"/>
        <v>15020</v>
      </c>
      <c r="L90" s="74">
        <f t="shared" si="7"/>
        <v>100</v>
      </c>
      <c r="M90" s="41">
        <f t="shared" si="8"/>
        <v>0</v>
      </c>
    </row>
    <row r="91" spans="1:13" x14ac:dyDescent="0.2">
      <c r="A91" s="4"/>
      <c r="B91" s="4"/>
      <c r="C91" s="4"/>
      <c r="D91" s="4">
        <v>611227</v>
      </c>
      <c r="E91" s="258"/>
      <c r="F91" s="5" t="s">
        <v>19</v>
      </c>
      <c r="G91" s="41">
        <v>20000</v>
      </c>
      <c r="H91" s="41">
        <v>20000</v>
      </c>
      <c r="I91" s="46"/>
      <c r="J91" s="46"/>
      <c r="K91" s="46">
        <f t="shared" si="9"/>
        <v>20000</v>
      </c>
      <c r="L91" s="74">
        <f t="shared" si="7"/>
        <v>100</v>
      </c>
      <c r="M91" s="41">
        <f t="shared" si="8"/>
        <v>0</v>
      </c>
    </row>
    <row r="92" spans="1:13" x14ac:dyDescent="0.2">
      <c r="A92" s="4"/>
      <c r="B92" s="4"/>
      <c r="C92" s="4"/>
      <c r="D92" s="9">
        <v>612100</v>
      </c>
      <c r="E92" s="259" t="s">
        <v>416</v>
      </c>
      <c r="F92" s="10" t="s">
        <v>20</v>
      </c>
      <c r="G92" s="40">
        <v>52124</v>
      </c>
      <c r="H92" s="40">
        <v>52124</v>
      </c>
      <c r="I92" s="47"/>
      <c r="J92" s="47"/>
      <c r="K92" s="47">
        <f t="shared" si="9"/>
        <v>52124</v>
      </c>
      <c r="L92" s="73">
        <f t="shared" si="7"/>
        <v>100</v>
      </c>
      <c r="M92" s="40">
        <f t="shared" si="8"/>
        <v>0</v>
      </c>
    </row>
    <row r="93" spans="1:13" x14ac:dyDescent="0.2">
      <c r="A93" s="4"/>
      <c r="B93" s="4"/>
      <c r="C93" s="4"/>
      <c r="D93" s="9">
        <v>613000</v>
      </c>
      <c r="E93" s="259"/>
      <c r="F93" s="10" t="s">
        <v>185</v>
      </c>
      <c r="G93" s="40">
        <f>SUM(G94+G97+G100+G103+G107+G109+G110+G111+G108)</f>
        <v>605025</v>
      </c>
      <c r="H93" s="40">
        <f>SUM(H94+H97+H100+H103+H107+H109+H110+H111+H108)</f>
        <v>605025</v>
      </c>
      <c r="I93" s="40">
        <f>SUM(I94+I97+I100+I103+I107+I109+I110+I111)</f>
        <v>0</v>
      </c>
      <c r="J93" s="40">
        <f>SUM(J94+J97+J100+J103+J107+J109+J110+J111)</f>
        <v>0</v>
      </c>
      <c r="K93" s="47">
        <f t="shared" si="9"/>
        <v>605025</v>
      </c>
      <c r="L93" s="73">
        <f t="shared" si="7"/>
        <v>100</v>
      </c>
      <c r="M93" s="40">
        <f t="shared" si="8"/>
        <v>0</v>
      </c>
    </row>
    <row r="94" spans="1:13" x14ac:dyDescent="0.2">
      <c r="A94" s="4"/>
      <c r="B94" s="4"/>
      <c r="C94" s="4"/>
      <c r="D94" s="11">
        <v>613100</v>
      </c>
      <c r="E94" s="257" t="s">
        <v>416</v>
      </c>
      <c r="F94" s="10" t="s">
        <v>175</v>
      </c>
      <c r="G94" s="40">
        <f>SUM(G95:G96)</f>
        <v>7500</v>
      </c>
      <c r="H94" s="40">
        <f>SUM(H95:H96)</f>
        <v>7500</v>
      </c>
      <c r="I94" s="40">
        <f>SUM(I95:I96)</f>
        <v>0</v>
      </c>
      <c r="J94" s="40">
        <f>SUM(J95:J96)</f>
        <v>0</v>
      </c>
      <c r="K94" s="47">
        <f t="shared" si="9"/>
        <v>7500</v>
      </c>
      <c r="L94" s="73">
        <f t="shared" si="7"/>
        <v>100</v>
      </c>
      <c r="M94" s="40">
        <f t="shared" si="8"/>
        <v>0</v>
      </c>
    </row>
    <row r="95" spans="1:13" x14ac:dyDescent="0.2">
      <c r="A95" s="4"/>
      <c r="B95" s="4"/>
      <c r="C95" s="4"/>
      <c r="D95" s="4">
        <v>613110</v>
      </c>
      <c r="E95" s="258"/>
      <c r="F95" s="5" t="s">
        <v>174</v>
      </c>
      <c r="G95" s="41">
        <v>3500</v>
      </c>
      <c r="H95" s="41">
        <v>3500</v>
      </c>
      <c r="I95" s="46"/>
      <c r="J95" s="46"/>
      <c r="K95" s="46">
        <f t="shared" si="9"/>
        <v>3500</v>
      </c>
      <c r="L95" s="74">
        <f t="shared" si="7"/>
        <v>100</v>
      </c>
      <c r="M95" s="41">
        <f t="shared" si="8"/>
        <v>0</v>
      </c>
    </row>
    <row r="96" spans="1:13" x14ac:dyDescent="0.2">
      <c r="A96" s="4"/>
      <c r="B96" s="4"/>
      <c r="C96" s="4"/>
      <c r="D96" s="4">
        <v>613120</v>
      </c>
      <c r="E96" s="258"/>
      <c r="F96" s="5" t="s">
        <v>22</v>
      </c>
      <c r="G96" s="41">
        <v>4000</v>
      </c>
      <c r="H96" s="41">
        <v>4000</v>
      </c>
      <c r="I96" s="46"/>
      <c r="J96" s="46"/>
      <c r="K96" s="46">
        <f t="shared" si="9"/>
        <v>4000</v>
      </c>
      <c r="L96" s="74">
        <f t="shared" si="7"/>
        <v>100</v>
      </c>
      <c r="M96" s="41">
        <f t="shared" si="8"/>
        <v>0</v>
      </c>
    </row>
    <row r="97" spans="1:13" x14ac:dyDescent="0.2">
      <c r="A97" s="4"/>
      <c r="B97" s="4"/>
      <c r="C97" s="4"/>
      <c r="D97" s="11">
        <v>613200</v>
      </c>
      <c r="E97" s="257" t="s">
        <v>416</v>
      </c>
      <c r="F97" s="10" t="s">
        <v>186</v>
      </c>
      <c r="G97" s="40">
        <f>SUM(G98:G99)</f>
        <v>140000</v>
      </c>
      <c r="H97" s="40">
        <f>SUM(H98:H99)</f>
        <v>140000</v>
      </c>
      <c r="I97" s="40">
        <f>SUM(I98:I99)</f>
        <v>0</v>
      </c>
      <c r="J97" s="40">
        <f>SUM(J98:J99)</f>
        <v>0</v>
      </c>
      <c r="K97" s="47">
        <f t="shared" si="9"/>
        <v>140000</v>
      </c>
      <c r="L97" s="73">
        <f t="shared" si="7"/>
        <v>100</v>
      </c>
      <c r="M97" s="40">
        <f t="shared" si="8"/>
        <v>0</v>
      </c>
    </row>
    <row r="98" spans="1:13" x14ac:dyDescent="0.2">
      <c r="A98" s="4"/>
      <c r="B98" s="4"/>
      <c r="C98" s="4"/>
      <c r="D98" s="4">
        <v>613211</v>
      </c>
      <c r="E98" s="258"/>
      <c r="F98" s="5" t="s">
        <v>187</v>
      </c>
      <c r="G98" s="41">
        <v>20000</v>
      </c>
      <c r="H98" s="41">
        <v>20000</v>
      </c>
      <c r="I98" s="46"/>
      <c r="J98" s="46"/>
      <c r="K98" s="46">
        <f t="shared" si="9"/>
        <v>20000</v>
      </c>
      <c r="L98" s="74">
        <f t="shared" si="7"/>
        <v>100</v>
      </c>
      <c r="M98" s="41">
        <f t="shared" si="8"/>
        <v>0</v>
      </c>
    </row>
    <row r="99" spans="1:13" x14ac:dyDescent="0.2">
      <c r="A99" s="4"/>
      <c r="B99" s="4"/>
      <c r="C99" s="4"/>
      <c r="D99" s="4">
        <v>613212</v>
      </c>
      <c r="E99" s="258"/>
      <c r="F99" s="5" t="s">
        <v>188</v>
      </c>
      <c r="G99" s="41">
        <v>120000</v>
      </c>
      <c r="H99" s="41">
        <v>120000</v>
      </c>
      <c r="I99" s="46"/>
      <c r="J99" s="46"/>
      <c r="K99" s="46">
        <f t="shared" si="9"/>
        <v>120000</v>
      </c>
      <c r="L99" s="74">
        <f t="shared" si="7"/>
        <v>100</v>
      </c>
      <c r="M99" s="41">
        <f t="shared" si="8"/>
        <v>0</v>
      </c>
    </row>
    <row r="100" spans="1:13" x14ac:dyDescent="0.2">
      <c r="A100" s="4"/>
      <c r="B100" s="4"/>
      <c r="C100" s="4"/>
      <c r="D100" s="11">
        <v>613300</v>
      </c>
      <c r="E100" s="257" t="s">
        <v>416</v>
      </c>
      <c r="F100" s="10" t="s">
        <v>319</v>
      </c>
      <c r="G100" s="40">
        <f>SUM(G101:G102)</f>
        <v>72000</v>
      </c>
      <c r="H100" s="40">
        <f>SUM(H101:H102)</f>
        <v>72000</v>
      </c>
      <c r="I100" s="40">
        <f>SUM(I101:I102)</f>
        <v>0</v>
      </c>
      <c r="J100" s="40">
        <f>SUM(J101:J102)</f>
        <v>0</v>
      </c>
      <c r="K100" s="47">
        <f t="shared" si="9"/>
        <v>72000</v>
      </c>
      <c r="L100" s="73">
        <f t="shared" si="7"/>
        <v>100</v>
      </c>
      <c r="M100" s="40">
        <f t="shared" si="8"/>
        <v>0</v>
      </c>
    </row>
    <row r="101" spans="1:13" x14ac:dyDescent="0.2">
      <c r="A101" s="4"/>
      <c r="B101" s="4"/>
      <c r="C101" s="4"/>
      <c r="D101" s="4">
        <v>613321</v>
      </c>
      <c r="E101" s="258"/>
      <c r="F101" s="5" t="s">
        <v>189</v>
      </c>
      <c r="G101" s="41">
        <v>22000</v>
      </c>
      <c r="H101" s="41">
        <v>22000</v>
      </c>
      <c r="I101" s="46"/>
      <c r="J101" s="46"/>
      <c r="K101" s="46">
        <f t="shared" si="9"/>
        <v>22000</v>
      </c>
      <c r="L101" s="74">
        <f t="shared" si="7"/>
        <v>100</v>
      </c>
      <c r="M101" s="41">
        <f t="shared" si="8"/>
        <v>0</v>
      </c>
    </row>
    <row r="102" spans="1:13" x14ac:dyDescent="0.2">
      <c r="A102" s="4"/>
      <c r="B102" s="4"/>
      <c r="C102" s="4"/>
      <c r="D102" s="4">
        <v>613311</v>
      </c>
      <c r="E102" s="258"/>
      <c r="F102" s="5" t="s">
        <v>206</v>
      </c>
      <c r="G102" s="41">
        <v>50000</v>
      </c>
      <c r="H102" s="41">
        <v>50000</v>
      </c>
      <c r="I102" s="46"/>
      <c r="J102" s="46"/>
      <c r="K102" s="46">
        <f t="shared" si="9"/>
        <v>50000</v>
      </c>
      <c r="L102" s="74">
        <f t="shared" si="7"/>
        <v>100</v>
      </c>
      <c r="M102" s="41">
        <f t="shared" si="8"/>
        <v>0</v>
      </c>
    </row>
    <row r="103" spans="1:13" x14ac:dyDescent="0.2">
      <c r="A103" s="4"/>
      <c r="B103" s="4"/>
      <c r="C103" s="4"/>
      <c r="D103" s="11">
        <v>613400</v>
      </c>
      <c r="E103" s="257" t="s">
        <v>416</v>
      </c>
      <c r="F103" s="10" t="s">
        <v>190</v>
      </c>
      <c r="G103" s="40">
        <f>SUM(G104:G106)</f>
        <v>42000</v>
      </c>
      <c r="H103" s="40">
        <f>SUM(H104:H106)</f>
        <v>42000</v>
      </c>
      <c r="I103" s="40">
        <f>SUM(I104:I106)</f>
        <v>0</v>
      </c>
      <c r="J103" s="40">
        <f>SUM(J104:J106)</f>
        <v>0</v>
      </c>
      <c r="K103" s="47">
        <f t="shared" si="9"/>
        <v>42000</v>
      </c>
      <c r="L103" s="73">
        <f t="shared" si="7"/>
        <v>100</v>
      </c>
      <c r="M103" s="40">
        <f t="shared" si="8"/>
        <v>0</v>
      </c>
    </row>
    <row r="104" spans="1:13" x14ac:dyDescent="0.2">
      <c r="A104" s="4"/>
      <c r="B104" s="4"/>
      <c r="C104" s="4"/>
      <c r="D104" s="4">
        <v>613410</v>
      </c>
      <c r="E104" s="258"/>
      <c r="F104" s="5" t="s">
        <v>191</v>
      </c>
      <c r="G104" s="41">
        <v>12000</v>
      </c>
      <c r="H104" s="41">
        <v>12000</v>
      </c>
      <c r="I104" s="46"/>
      <c r="J104" s="46"/>
      <c r="K104" s="46">
        <f t="shared" si="9"/>
        <v>12000</v>
      </c>
      <c r="L104" s="74">
        <f t="shared" si="7"/>
        <v>100</v>
      </c>
      <c r="M104" s="41">
        <f t="shared" si="8"/>
        <v>0</v>
      </c>
    </row>
    <row r="105" spans="1:13" x14ac:dyDescent="0.2">
      <c r="A105" s="4"/>
      <c r="B105" s="4"/>
      <c r="C105" s="4"/>
      <c r="D105" s="4">
        <v>613430</v>
      </c>
      <c r="E105" s="258"/>
      <c r="F105" s="5" t="s">
        <v>192</v>
      </c>
      <c r="G105" s="41">
        <v>2000</v>
      </c>
      <c r="H105" s="41">
        <v>2000</v>
      </c>
      <c r="I105" s="46"/>
      <c r="J105" s="46"/>
      <c r="K105" s="46">
        <f t="shared" si="9"/>
        <v>2000</v>
      </c>
      <c r="L105" s="74">
        <f t="shared" si="7"/>
        <v>100</v>
      </c>
      <c r="M105" s="41">
        <f t="shared" si="8"/>
        <v>0</v>
      </c>
    </row>
    <row r="106" spans="1:13" x14ac:dyDescent="0.2">
      <c r="A106" s="4"/>
      <c r="B106" s="4"/>
      <c r="C106" s="4"/>
      <c r="D106" s="4">
        <v>613484</v>
      </c>
      <c r="E106" s="258"/>
      <c r="F106" s="5" t="s">
        <v>209</v>
      </c>
      <c r="G106" s="41">
        <v>28000</v>
      </c>
      <c r="H106" s="41">
        <v>28000</v>
      </c>
      <c r="I106" s="46"/>
      <c r="J106" s="46"/>
      <c r="K106" s="46">
        <f t="shared" si="9"/>
        <v>28000</v>
      </c>
      <c r="L106" s="74">
        <f t="shared" si="7"/>
        <v>100</v>
      </c>
      <c r="M106" s="40">
        <f t="shared" si="8"/>
        <v>0</v>
      </c>
    </row>
    <row r="107" spans="1:13" x14ac:dyDescent="0.2">
      <c r="A107" s="4"/>
      <c r="B107" s="4"/>
      <c r="C107" s="4"/>
      <c r="D107" s="11">
        <v>613500</v>
      </c>
      <c r="E107" s="257" t="s">
        <v>416</v>
      </c>
      <c r="F107" s="10" t="s">
        <v>26</v>
      </c>
      <c r="G107" s="40">
        <v>3000</v>
      </c>
      <c r="H107" s="40">
        <v>3000</v>
      </c>
      <c r="I107" s="47"/>
      <c r="J107" s="47"/>
      <c r="K107" s="47">
        <f t="shared" si="9"/>
        <v>3000</v>
      </c>
      <c r="L107" s="73">
        <f t="shared" si="7"/>
        <v>100</v>
      </c>
      <c r="M107" s="40">
        <f t="shared" si="8"/>
        <v>0</v>
      </c>
    </row>
    <row r="108" spans="1:13" x14ac:dyDescent="0.2">
      <c r="A108" s="4"/>
      <c r="B108" s="4"/>
      <c r="C108" s="4"/>
      <c r="D108" s="11">
        <v>613600</v>
      </c>
      <c r="E108" s="257" t="s">
        <v>416</v>
      </c>
      <c r="F108" s="10" t="s">
        <v>27</v>
      </c>
      <c r="G108" s="40">
        <v>195400</v>
      </c>
      <c r="H108" s="40">
        <v>195400</v>
      </c>
      <c r="I108" s="47"/>
      <c r="J108" s="47"/>
      <c r="K108" s="47">
        <f t="shared" si="9"/>
        <v>195400</v>
      </c>
      <c r="L108" s="73">
        <f t="shared" ref="L108:L134" si="10">K108/G108*100</f>
        <v>100</v>
      </c>
      <c r="M108" s="40">
        <f t="shared" ref="M108:M134" si="11">K108-G108</f>
        <v>0</v>
      </c>
    </row>
    <row r="109" spans="1:13" x14ac:dyDescent="0.2">
      <c r="A109" s="4"/>
      <c r="B109" s="4"/>
      <c r="C109" s="4"/>
      <c r="D109" s="11">
        <v>613700</v>
      </c>
      <c r="E109" s="257" t="s">
        <v>416</v>
      </c>
      <c r="F109" s="10" t="s">
        <v>28</v>
      </c>
      <c r="G109" s="40">
        <v>10000</v>
      </c>
      <c r="H109" s="40">
        <v>10000</v>
      </c>
      <c r="I109" s="47"/>
      <c r="J109" s="47"/>
      <c r="K109" s="47">
        <f t="shared" si="9"/>
        <v>10000</v>
      </c>
      <c r="L109" s="73">
        <f t="shared" si="10"/>
        <v>100</v>
      </c>
      <c r="M109" s="40">
        <f t="shared" si="11"/>
        <v>0</v>
      </c>
    </row>
    <row r="110" spans="1:13" x14ac:dyDescent="0.2">
      <c r="A110" s="4"/>
      <c r="B110" s="4"/>
      <c r="C110" s="4"/>
      <c r="D110" s="11">
        <v>613800</v>
      </c>
      <c r="E110" s="257" t="s">
        <v>416</v>
      </c>
      <c r="F110" s="10" t="s">
        <v>201</v>
      </c>
      <c r="G110" s="40">
        <v>1500</v>
      </c>
      <c r="H110" s="40">
        <v>1500</v>
      </c>
      <c r="I110" s="47"/>
      <c r="J110" s="47"/>
      <c r="K110" s="47">
        <f t="shared" ref="K110:K134" si="12">SUM(H110:J110)</f>
        <v>1500</v>
      </c>
      <c r="L110" s="73">
        <f t="shared" si="10"/>
        <v>100</v>
      </c>
      <c r="M110" s="40">
        <f t="shared" si="11"/>
        <v>0</v>
      </c>
    </row>
    <row r="111" spans="1:13" ht="33.75" x14ac:dyDescent="0.2">
      <c r="A111" s="4"/>
      <c r="B111" s="4"/>
      <c r="C111" s="4"/>
      <c r="D111" s="11">
        <v>613900</v>
      </c>
      <c r="E111" s="257" t="s">
        <v>416</v>
      </c>
      <c r="F111" s="14" t="s">
        <v>284</v>
      </c>
      <c r="G111" s="40">
        <f>SUM(G112:G120)</f>
        <v>133625</v>
      </c>
      <c r="H111" s="40">
        <f>SUM(H112:H120)</f>
        <v>133625</v>
      </c>
      <c r="I111" s="40">
        <f>SUM(I112:I120)</f>
        <v>0</v>
      </c>
      <c r="J111" s="40">
        <f>SUM(J112:J120)</f>
        <v>0</v>
      </c>
      <c r="K111" s="47">
        <f t="shared" si="12"/>
        <v>133625</v>
      </c>
      <c r="L111" s="73">
        <f t="shared" si="10"/>
        <v>100</v>
      </c>
      <c r="M111" s="40">
        <f t="shared" si="11"/>
        <v>0</v>
      </c>
    </row>
    <row r="112" spans="1:13" x14ac:dyDescent="0.2">
      <c r="A112" s="4"/>
      <c r="B112" s="4"/>
      <c r="C112" s="4"/>
      <c r="D112" s="4">
        <v>613910</v>
      </c>
      <c r="E112" s="258"/>
      <c r="F112" s="5" t="s">
        <v>202</v>
      </c>
      <c r="G112" s="41">
        <v>26000</v>
      </c>
      <c r="H112" s="41">
        <v>26000</v>
      </c>
      <c r="I112" s="46"/>
      <c r="J112" s="46"/>
      <c r="K112" s="46">
        <f t="shared" si="12"/>
        <v>26000</v>
      </c>
      <c r="L112" s="74">
        <f t="shared" si="10"/>
        <v>100</v>
      </c>
      <c r="M112" s="41">
        <f t="shared" si="11"/>
        <v>0</v>
      </c>
    </row>
    <row r="113" spans="1:13" x14ac:dyDescent="0.2">
      <c r="A113" s="4"/>
      <c r="B113" s="4"/>
      <c r="C113" s="4"/>
      <c r="D113" s="4">
        <v>613914</v>
      </c>
      <c r="E113" s="258"/>
      <c r="F113" s="5" t="s">
        <v>203</v>
      </c>
      <c r="G113" s="41">
        <v>7000</v>
      </c>
      <c r="H113" s="41">
        <v>7000</v>
      </c>
      <c r="I113" s="46"/>
      <c r="J113" s="46"/>
      <c r="K113" s="46">
        <f t="shared" si="12"/>
        <v>7000</v>
      </c>
      <c r="L113" s="74">
        <f t="shared" si="10"/>
        <v>100</v>
      </c>
      <c r="M113" s="41">
        <f t="shared" si="11"/>
        <v>0</v>
      </c>
    </row>
    <row r="114" spans="1:13" x14ac:dyDescent="0.2">
      <c r="A114" s="4"/>
      <c r="B114" s="4"/>
      <c r="C114" s="4"/>
      <c r="D114" s="4">
        <v>613920</v>
      </c>
      <c r="E114" s="258"/>
      <c r="F114" s="5" t="s">
        <v>196</v>
      </c>
      <c r="G114" s="41">
        <v>2400</v>
      </c>
      <c r="H114" s="41">
        <v>2400</v>
      </c>
      <c r="I114" s="46"/>
      <c r="J114" s="46"/>
      <c r="K114" s="46">
        <f t="shared" si="12"/>
        <v>2400</v>
      </c>
      <c r="L114" s="74">
        <f t="shared" si="10"/>
        <v>100</v>
      </c>
      <c r="M114" s="41">
        <f t="shared" si="11"/>
        <v>0</v>
      </c>
    </row>
    <row r="115" spans="1:13" x14ac:dyDescent="0.2">
      <c r="A115" s="4"/>
      <c r="B115" s="4"/>
      <c r="C115" s="4"/>
      <c r="D115" s="4">
        <v>613949</v>
      </c>
      <c r="E115" s="258"/>
      <c r="F115" s="5" t="s">
        <v>449</v>
      </c>
      <c r="G115" s="41">
        <v>500</v>
      </c>
      <c r="H115" s="41">
        <v>500</v>
      </c>
      <c r="I115" s="46"/>
      <c r="J115" s="46"/>
      <c r="K115" s="46">
        <f t="shared" si="12"/>
        <v>500</v>
      </c>
      <c r="L115" s="74">
        <f t="shared" si="10"/>
        <v>100</v>
      </c>
      <c r="M115" s="41">
        <f t="shared" si="11"/>
        <v>0</v>
      </c>
    </row>
    <row r="116" spans="1:13" ht="22.5" x14ac:dyDescent="0.2">
      <c r="A116" s="4"/>
      <c r="B116" s="4"/>
      <c r="C116" s="4"/>
      <c r="D116" s="4">
        <v>613976</v>
      </c>
      <c r="E116" s="258"/>
      <c r="F116" s="1" t="s">
        <v>322</v>
      </c>
      <c r="G116" s="41">
        <v>5000</v>
      </c>
      <c r="H116" s="41">
        <v>5000</v>
      </c>
      <c r="I116" s="46"/>
      <c r="J116" s="46"/>
      <c r="K116" s="46">
        <f t="shared" si="12"/>
        <v>5000</v>
      </c>
      <c r="L116" s="74">
        <f t="shared" si="10"/>
        <v>100</v>
      </c>
      <c r="M116" s="41">
        <f t="shared" si="11"/>
        <v>0</v>
      </c>
    </row>
    <row r="117" spans="1:13" x14ac:dyDescent="0.2">
      <c r="A117" s="4"/>
      <c r="B117" s="4"/>
      <c r="C117" s="4"/>
      <c r="D117" s="4">
        <v>613974</v>
      </c>
      <c r="E117" s="258"/>
      <c r="F117" s="5" t="s">
        <v>250</v>
      </c>
      <c r="G117" s="41">
        <v>67560</v>
      </c>
      <c r="H117" s="41">
        <v>67560</v>
      </c>
      <c r="I117" s="46"/>
      <c r="J117" s="46"/>
      <c r="K117" s="46">
        <f t="shared" si="12"/>
        <v>67560</v>
      </c>
      <c r="L117" s="74">
        <f t="shared" si="10"/>
        <v>100</v>
      </c>
      <c r="M117" s="41">
        <f t="shared" si="11"/>
        <v>0</v>
      </c>
    </row>
    <row r="118" spans="1:13" x14ac:dyDescent="0.2">
      <c r="A118" s="4"/>
      <c r="B118" s="4"/>
      <c r="C118" s="4"/>
      <c r="D118" s="4">
        <v>613980</v>
      </c>
      <c r="E118" s="258"/>
      <c r="F118" s="1" t="s">
        <v>259</v>
      </c>
      <c r="G118" s="41">
        <v>16206</v>
      </c>
      <c r="H118" s="41">
        <v>16206</v>
      </c>
      <c r="I118" s="46"/>
      <c r="J118" s="46"/>
      <c r="K118" s="46">
        <f t="shared" si="12"/>
        <v>16206</v>
      </c>
      <c r="L118" s="74">
        <f t="shared" si="10"/>
        <v>100</v>
      </c>
      <c r="M118" s="41">
        <f t="shared" si="11"/>
        <v>0</v>
      </c>
    </row>
    <row r="119" spans="1:13" ht="22.5" x14ac:dyDescent="0.2">
      <c r="A119" s="4"/>
      <c r="B119" s="4"/>
      <c r="C119" s="4"/>
      <c r="D119" s="4">
        <v>613983</v>
      </c>
      <c r="E119" s="258"/>
      <c r="F119" s="1" t="s">
        <v>252</v>
      </c>
      <c r="G119" s="41">
        <v>3959</v>
      </c>
      <c r="H119" s="41">
        <v>3959</v>
      </c>
      <c r="I119" s="46"/>
      <c r="J119" s="46"/>
      <c r="K119" s="46">
        <f t="shared" si="12"/>
        <v>3959</v>
      </c>
      <c r="L119" s="74">
        <f t="shared" si="10"/>
        <v>100</v>
      </c>
      <c r="M119" s="41">
        <f t="shared" si="11"/>
        <v>0</v>
      </c>
    </row>
    <row r="120" spans="1:13" x14ac:dyDescent="0.2">
      <c r="A120" s="4"/>
      <c r="B120" s="4"/>
      <c r="C120" s="4"/>
      <c r="D120" s="4">
        <v>613991</v>
      </c>
      <c r="E120" s="258"/>
      <c r="F120" s="1" t="s">
        <v>60</v>
      </c>
      <c r="G120" s="41">
        <v>5000</v>
      </c>
      <c r="H120" s="41">
        <v>5000</v>
      </c>
      <c r="I120" s="46"/>
      <c r="J120" s="46"/>
      <c r="K120" s="46">
        <f t="shared" si="12"/>
        <v>5000</v>
      </c>
      <c r="L120" s="74">
        <f t="shared" si="10"/>
        <v>100</v>
      </c>
      <c r="M120" s="41">
        <f t="shared" si="11"/>
        <v>0</v>
      </c>
    </row>
    <row r="121" spans="1:13" x14ac:dyDescent="0.2">
      <c r="A121" s="4"/>
      <c r="B121" s="4"/>
      <c r="C121" s="4"/>
      <c r="D121" s="11">
        <v>614000</v>
      </c>
      <c r="E121" s="257"/>
      <c r="F121" s="10" t="s">
        <v>30</v>
      </c>
      <c r="G121" s="40">
        <f>SUM(G122:G127)</f>
        <v>605000</v>
      </c>
      <c r="H121" s="40">
        <f>SUM(H122:H127)</f>
        <v>605000</v>
      </c>
      <c r="I121" s="40">
        <f>SUM(I122:I127)</f>
        <v>0</v>
      </c>
      <c r="J121" s="40">
        <f>SUM(J122:J127)</f>
        <v>0</v>
      </c>
      <c r="K121" s="47">
        <f t="shared" si="12"/>
        <v>605000</v>
      </c>
      <c r="L121" s="73">
        <f t="shared" si="10"/>
        <v>100</v>
      </c>
      <c r="M121" s="40">
        <f t="shared" si="11"/>
        <v>0</v>
      </c>
    </row>
    <row r="122" spans="1:13" x14ac:dyDescent="0.2">
      <c r="A122" s="4"/>
      <c r="B122" s="4"/>
      <c r="C122" s="4"/>
      <c r="D122" s="4">
        <v>614116</v>
      </c>
      <c r="E122" s="263" t="s">
        <v>419</v>
      </c>
      <c r="F122" s="1" t="s">
        <v>350</v>
      </c>
      <c r="G122" s="41">
        <v>500000</v>
      </c>
      <c r="H122" s="41">
        <v>500000</v>
      </c>
      <c r="I122" s="46"/>
      <c r="J122" s="46"/>
      <c r="K122" s="46">
        <f t="shared" si="12"/>
        <v>500000</v>
      </c>
      <c r="L122" s="74">
        <f t="shared" si="10"/>
        <v>100</v>
      </c>
      <c r="M122" s="41">
        <f t="shared" si="11"/>
        <v>0</v>
      </c>
    </row>
    <row r="123" spans="1:13" x14ac:dyDescent="0.2">
      <c r="A123" s="4"/>
      <c r="B123" s="4"/>
      <c r="C123" s="4"/>
      <c r="D123" s="4">
        <v>614411</v>
      </c>
      <c r="E123" s="279" t="s">
        <v>432</v>
      </c>
      <c r="F123" s="5" t="s">
        <v>345</v>
      </c>
      <c r="G123" s="41">
        <v>5000</v>
      </c>
      <c r="H123" s="41">
        <v>5000</v>
      </c>
      <c r="I123" s="46"/>
      <c r="J123" s="46"/>
      <c r="K123" s="46">
        <f t="shared" si="12"/>
        <v>5000</v>
      </c>
      <c r="L123" s="74">
        <f t="shared" si="10"/>
        <v>100</v>
      </c>
      <c r="M123" s="41">
        <f t="shared" si="11"/>
        <v>0</v>
      </c>
    </row>
    <row r="124" spans="1:13" x14ac:dyDescent="0.2">
      <c r="A124" s="4"/>
      <c r="B124" s="4"/>
      <c r="C124" s="4"/>
      <c r="D124" s="4">
        <v>614429</v>
      </c>
      <c r="E124" s="279" t="s">
        <v>420</v>
      </c>
      <c r="F124" s="5" t="s">
        <v>453</v>
      </c>
      <c r="G124" s="41"/>
      <c r="H124" s="41">
        <v>0</v>
      </c>
      <c r="I124" s="46"/>
      <c r="J124" s="46"/>
      <c r="K124" s="46">
        <f t="shared" si="12"/>
        <v>0</v>
      </c>
      <c r="L124" s="74" t="e">
        <f t="shared" si="10"/>
        <v>#DIV/0!</v>
      </c>
      <c r="M124" s="41">
        <f t="shared" si="11"/>
        <v>0</v>
      </c>
    </row>
    <row r="125" spans="1:13" x14ac:dyDescent="0.2">
      <c r="A125" s="4"/>
      <c r="B125" s="4"/>
      <c r="C125" s="4"/>
      <c r="D125" s="4">
        <v>614300</v>
      </c>
      <c r="E125" s="279"/>
      <c r="F125" s="5" t="s">
        <v>381</v>
      </c>
      <c r="G125" s="41">
        <v>0</v>
      </c>
      <c r="H125" s="41"/>
      <c r="I125" s="46"/>
      <c r="J125" s="46"/>
      <c r="K125" s="46">
        <f t="shared" si="12"/>
        <v>0</v>
      </c>
      <c r="L125" s="74" t="e">
        <f t="shared" si="10"/>
        <v>#DIV/0!</v>
      </c>
      <c r="M125" s="41">
        <f t="shared" si="11"/>
        <v>0</v>
      </c>
    </row>
    <row r="126" spans="1:13" x14ac:dyDescent="0.2">
      <c r="A126" s="4"/>
      <c r="B126" s="4"/>
      <c r="C126" s="4"/>
      <c r="D126" s="4">
        <v>614319</v>
      </c>
      <c r="E126" s="279" t="s">
        <v>456</v>
      </c>
      <c r="F126" s="5" t="s">
        <v>455</v>
      </c>
      <c r="G126" s="41">
        <v>100000</v>
      </c>
      <c r="H126" s="41">
        <v>100000</v>
      </c>
      <c r="I126" s="46"/>
      <c r="J126" s="46"/>
      <c r="K126" s="46">
        <f t="shared" si="12"/>
        <v>100000</v>
      </c>
      <c r="L126" s="74">
        <f t="shared" si="10"/>
        <v>100</v>
      </c>
      <c r="M126" s="41">
        <f t="shared" si="11"/>
        <v>0</v>
      </c>
    </row>
    <row r="127" spans="1:13" x14ac:dyDescent="0.2">
      <c r="A127" s="4"/>
      <c r="B127" s="4"/>
      <c r="C127" s="4"/>
      <c r="D127" s="4">
        <v>614700</v>
      </c>
      <c r="E127" s="279"/>
      <c r="F127" s="5" t="s">
        <v>375</v>
      </c>
      <c r="G127" s="41">
        <v>0</v>
      </c>
      <c r="H127" s="41">
        <v>0</v>
      </c>
      <c r="I127" s="46"/>
      <c r="J127" s="46"/>
      <c r="K127" s="46">
        <f t="shared" si="12"/>
        <v>0</v>
      </c>
      <c r="L127" s="74" t="e">
        <f t="shared" si="10"/>
        <v>#DIV/0!</v>
      </c>
      <c r="M127" s="41">
        <f t="shared" si="11"/>
        <v>0</v>
      </c>
    </row>
    <row r="128" spans="1:13" x14ac:dyDescent="0.2">
      <c r="A128" s="4"/>
      <c r="B128" s="4"/>
      <c r="C128" s="4"/>
      <c r="D128" s="64">
        <v>820000</v>
      </c>
      <c r="E128" s="260" t="s">
        <v>416</v>
      </c>
      <c r="F128" s="65" t="s">
        <v>240</v>
      </c>
      <c r="G128" s="7">
        <f>SUM(G129:G133)</f>
        <v>10000</v>
      </c>
      <c r="H128" s="7">
        <f>SUM(H129:H133)</f>
        <v>10000</v>
      </c>
      <c r="I128" s="7">
        <f>SUM(I129:I133)</f>
        <v>0</v>
      </c>
      <c r="J128" s="7">
        <f>SUM(J129:J133)</f>
        <v>0</v>
      </c>
      <c r="K128" s="84">
        <f t="shared" si="12"/>
        <v>10000</v>
      </c>
      <c r="L128" s="76">
        <f t="shared" si="10"/>
        <v>100</v>
      </c>
      <c r="M128" s="7">
        <f t="shared" si="11"/>
        <v>0</v>
      </c>
    </row>
    <row r="129" spans="1:13" x14ac:dyDescent="0.2">
      <c r="A129" s="4"/>
      <c r="B129" s="4"/>
      <c r="C129" s="4"/>
      <c r="D129" s="4">
        <v>821310</v>
      </c>
      <c r="E129" s="258"/>
      <c r="F129" s="5" t="s">
        <v>229</v>
      </c>
      <c r="G129" s="41">
        <v>10000</v>
      </c>
      <c r="H129" s="41">
        <v>10000</v>
      </c>
      <c r="I129" s="46"/>
      <c r="J129" s="46"/>
      <c r="K129" s="46">
        <f t="shared" si="12"/>
        <v>10000</v>
      </c>
      <c r="L129" s="74">
        <f t="shared" si="10"/>
        <v>100</v>
      </c>
      <c r="M129" s="41">
        <f t="shared" si="11"/>
        <v>0</v>
      </c>
    </row>
    <row r="130" spans="1:13" x14ac:dyDescent="0.2">
      <c r="A130" s="4"/>
      <c r="B130" s="4"/>
      <c r="C130" s="4"/>
      <c r="D130" s="4">
        <v>821320</v>
      </c>
      <c r="E130" s="258"/>
      <c r="F130" s="5" t="s">
        <v>230</v>
      </c>
      <c r="G130" s="41"/>
      <c r="H130" s="41"/>
      <c r="I130" s="46"/>
      <c r="J130" s="46"/>
      <c r="K130" s="46">
        <f t="shared" si="12"/>
        <v>0</v>
      </c>
      <c r="L130" s="74" t="e">
        <f t="shared" si="10"/>
        <v>#DIV/0!</v>
      </c>
      <c r="M130" s="41">
        <f t="shared" si="11"/>
        <v>0</v>
      </c>
    </row>
    <row r="131" spans="1:13" x14ac:dyDescent="0.2">
      <c r="A131" s="4"/>
      <c r="B131" s="4"/>
      <c r="C131" s="4"/>
      <c r="D131" s="4">
        <v>821500</v>
      </c>
      <c r="E131" s="258"/>
      <c r="F131" s="5" t="s">
        <v>210</v>
      </c>
      <c r="G131" s="41">
        <v>0</v>
      </c>
      <c r="H131" s="41">
        <v>0</v>
      </c>
      <c r="I131" s="46"/>
      <c r="J131" s="46"/>
      <c r="K131" s="46">
        <f t="shared" si="12"/>
        <v>0</v>
      </c>
      <c r="L131" s="74" t="e">
        <f t="shared" si="10"/>
        <v>#DIV/0!</v>
      </c>
      <c r="M131" s="41">
        <f t="shared" si="11"/>
        <v>0</v>
      </c>
    </row>
    <row r="132" spans="1:13" x14ac:dyDescent="0.2">
      <c r="A132" s="4"/>
      <c r="B132" s="4"/>
      <c r="C132" s="4"/>
      <c r="D132" s="4">
        <v>821624</v>
      </c>
      <c r="E132" s="258"/>
      <c r="F132" s="5" t="s">
        <v>44</v>
      </c>
      <c r="G132" s="41"/>
      <c r="H132" s="41">
        <v>0</v>
      </c>
      <c r="I132" s="46"/>
      <c r="J132" s="46"/>
      <c r="K132" s="46">
        <f t="shared" si="12"/>
        <v>0</v>
      </c>
      <c r="L132" s="74" t="e">
        <f t="shared" si="10"/>
        <v>#DIV/0!</v>
      </c>
      <c r="M132" s="41">
        <f t="shared" si="11"/>
        <v>0</v>
      </c>
    </row>
    <row r="133" spans="1:13" x14ac:dyDescent="0.2">
      <c r="A133" s="4"/>
      <c r="B133" s="4"/>
      <c r="C133" s="4"/>
      <c r="D133" s="4">
        <v>821629</v>
      </c>
      <c r="E133" s="258"/>
      <c r="F133" s="5" t="s">
        <v>61</v>
      </c>
      <c r="G133" s="41"/>
      <c r="H133" s="41"/>
      <c r="I133" s="46"/>
      <c r="J133" s="46"/>
      <c r="K133" s="46">
        <f t="shared" si="12"/>
        <v>0</v>
      </c>
      <c r="L133" s="74" t="e">
        <f t="shared" si="10"/>
        <v>#DIV/0!</v>
      </c>
      <c r="M133" s="41">
        <f t="shared" si="11"/>
        <v>0</v>
      </c>
    </row>
    <row r="134" spans="1:13" x14ac:dyDescent="0.2">
      <c r="A134" s="4"/>
      <c r="B134" s="4"/>
      <c r="C134" s="4"/>
      <c r="D134" s="4"/>
      <c r="E134" s="258"/>
      <c r="F134" s="2" t="s">
        <v>46</v>
      </c>
      <c r="G134" s="89">
        <v>33</v>
      </c>
      <c r="H134" s="89">
        <v>33</v>
      </c>
      <c r="I134" s="90"/>
      <c r="J134" s="90"/>
      <c r="K134" s="84">
        <f t="shared" si="12"/>
        <v>33</v>
      </c>
      <c r="L134" s="76">
        <f t="shared" si="10"/>
        <v>100</v>
      </c>
      <c r="M134" s="7">
        <f t="shared" si="11"/>
        <v>0</v>
      </c>
    </row>
    <row r="135" spans="1:13" x14ac:dyDescent="0.2">
      <c r="F135" s="21"/>
      <c r="G135" s="51"/>
      <c r="H135" s="51"/>
      <c r="I135" s="51"/>
      <c r="J135" s="51"/>
      <c r="K135" s="51"/>
      <c r="L135" s="31"/>
      <c r="M135" s="22"/>
    </row>
    <row r="136" spans="1:13" ht="12.75" customHeight="1" x14ac:dyDescent="0.2">
      <c r="A136" s="5" t="s">
        <v>48</v>
      </c>
      <c r="B136" s="5" t="s">
        <v>49</v>
      </c>
      <c r="C136" s="5" t="s">
        <v>50</v>
      </c>
      <c r="D136" s="3" t="s">
        <v>7</v>
      </c>
      <c r="E136" s="3" t="s">
        <v>130</v>
      </c>
      <c r="F136" s="3" t="s">
        <v>51</v>
      </c>
      <c r="G136" s="520" t="s">
        <v>557</v>
      </c>
      <c r="H136" s="514" t="s">
        <v>328</v>
      </c>
      <c r="I136" s="514" t="s">
        <v>500</v>
      </c>
      <c r="J136" s="516" t="s">
        <v>324</v>
      </c>
      <c r="K136" s="512" t="s">
        <v>583</v>
      </c>
      <c r="L136" s="15" t="s">
        <v>52</v>
      </c>
      <c r="M136" s="3" t="s">
        <v>123</v>
      </c>
    </row>
    <row r="137" spans="1:13" ht="34.5" customHeight="1" x14ac:dyDescent="0.2">
      <c r="A137" s="5" t="s">
        <v>53</v>
      </c>
      <c r="B137" s="5"/>
      <c r="C137" s="5" t="s">
        <v>54</v>
      </c>
      <c r="D137" s="3" t="s">
        <v>11</v>
      </c>
      <c r="E137" s="3" t="s">
        <v>131</v>
      </c>
      <c r="F137" s="3" t="s">
        <v>55</v>
      </c>
      <c r="G137" s="522"/>
      <c r="H137" s="515"/>
      <c r="I137" s="513"/>
      <c r="J137" s="517"/>
      <c r="K137" s="523"/>
      <c r="L137" s="15" t="s">
        <v>325</v>
      </c>
      <c r="M137" s="3" t="s">
        <v>326</v>
      </c>
    </row>
    <row r="138" spans="1:13" x14ac:dyDescent="0.2">
      <c r="A138" s="85">
        <v>1</v>
      </c>
      <c r="B138" s="85">
        <v>2</v>
      </c>
      <c r="C138" s="85">
        <v>3</v>
      </c>
      <c r="D138" s="85">
        <v>4</v>
      </c>
      <c r="E138" s="85">
        <v>5</v>
      </c>
      <c r="F138" s="85">
        <v>6</v>
      </c>
      <c r="G138" s="85">
        <v>7</v>
      </c>
      <c r="H138" s="85">
        <v>8</v>
      </c>
      <c r="I138" s="85">
        <v>9</v>
      </c>
      <c r="J138" s="85">
        <v>10</v>
      </c>
      <c r="K138" s="209" t="s">
        <v>327</v>
      </c>
      <c r="L138" s="86">
        <v>12</v>
      </c>
      <c r="M138" s="85">
        <v>13</v>
      </c>
    </row>
    <row r="139" spans="1:13" x14ac:dyDescent="0.2">
      <c r="A139" s="5">
        <v>11</v>
      </c>
      <c r="B139" s="5"/>
      <c r="C139" s="5"/>
      <c r="D139" s="3"/>
      <c r="E139" s="15"/>
      <c r="F139" s="25" t="s">
        <v>62</v>
      </c>
      <c r="G139" s="41"/>
      <c r="H139" s="41"/>
      <c r="I139" s="46"/>
      <c r="J139" s="46"/>
      <c r="K139" s="46"/>
      <c r="L139" s="27"/>
      <c r="M139" s="5"/>
    </row>
    <row r="140" spans="1:13" x14ac:dyDescent="0.2">
      <c r="A140" s="4"/>
      <c r="B140" s="81" t="s">
        <v>289</v>
      </c>
      <c r="C140" s="3" t="s">
        <v>58</v>
      </c>
      <c r="D140" s="3"/>
      <c r="E140" s="15"/>
      <c r="F140" s="38" t="s">
        <v>62</v>
      </c>
      <c r="G140" s="41"/>
      <c r="H140" s="41"/>
      <c r="I140" s="46"/>
      <c r="J140" s="46"/>
      <c r="K140" s="46"/>
      <c r="L140" s="27"/>
      <c r="M140" s="5"/>
    </row>
    <row r="141" spans="1:13" x14ac:dyDescent="0.2">
      <c r="A141" s="4"/>
      <c r="B141" s="4"/>
      <c r="C141" s="4"/>
      <c r="D141" s="4"/>
      <c r="E141" s="37"/>
      <c r="F141" s="25" t="s">
        <v>275</v>
      </c>
      <c r="G141" s="88">
        <f>SUM(G143+G194)</f>
        <v>881516</v>
      </c>
      <c r="H141" s="88">
        <f>SUM(H143+H194)</f>
        <v>881516</v>
      </c>
      <c r="I141" s="88">
        <f>SUM(I143+I194)</f>
        <v>0</v>
      </c>
      <c r="J141" s="88">
        <f>SUM(J143+J194)</f>
        <v>498600</v>
      </c>
      <c r="K141" s="87">
        <f>SUM(H141:J141)</f>
        <v>1380116</v>
      </c>
      <c r="L141" s="76">
        <f>K141/G141*100</f>
        <v>156.56165061099287</v>
      </c>
      <c r="M141" s="7">
        <f>K141-G141</f>
        <v>498600</v>
      </c>
    </row>
    <row r="142" spans="1:13" x14ac:dyDescent="0.2">
      <c r="A142" s="4"/>
      <c r="B142" s="4"/>
      <c r="C142" s="4"/>
      <c r="D142" s="64">
        <v>600000</v>
      </c>
      <c r="E142" s="68"/>
      <c r="F142" s="69" t="s">
        <v>243</v>
      </c>
      <c r="G142" s="41"/>
      <c r="H142" s="41"/>
      <c r="I142" s="46"/>
      <c r="J142" s="46"/>
      <c r="K142" s="50"/>
      <c r="L142" s="26"/>
      <c r="M142" s="13"/>
    </row>
    <row r="143" spans="1:13" x14ac:dyDescent="0.2">
      <c r="A143" s="4"/>
      <c r="B143" s="4"/>
      <c r="C143" s="4"/>
      <c r="D143" s="64">
        <v>610000</v>
      </c>
      <c r="E143" s="68"/>
      <c r="F143" s="69" t="s">
        <v>242</v>
      </c>
      <c r="G143" s="88">
        <f>SUM(G144+G157+G158+G193+G186)</f>
        <v>878516</v>
      </c>
      <c r="H143" s="88">
        <f>SUM(H144+H157+H158+H193+H186)</f>
        <v>878516</v>
      </c>
      <c r="I143" s="88">
        <f>SUM(I144+I157+I158+I193+I186)</f>
        <v>0</v>
      </c>
      <c r="J143" s="88">
        <f>SUM(J144+J157+J158+J193+J186)</f>
        <v>498600</v>
      </c>
      <c r="K143" s="87">
        <f t="shared" ref="K143:K175" si="13">SUM(H143:J143)</f>
        <v>1377116</v>
      </c>
      <c r="L143" s="76">
        <f t="shared" ref="L143:L175" si="14">K143/G143*100</f>
        <v>156.75480014023648</v>
      </c>
      <c r="M143" s="7">
        <f t="shared" ref="M143:M170" si="15">K143-G143</f>
        <v>498600</v>
      </c>
    </row>
    <row r="144" spans="1:13" x14ac:dyDescent="0.2">
      <c r="A144" s="4"/>
      <c r="B144" s="4"/>
      <c r="C144" s="4"/>
      <c r="D144" s="9">
        <v>611000</v>
      </c>
      <c r="E144" s="265"/>
      <c r="F144" s="24" t="s">
        <v>13</v>
      </c>
      <c r="G144" s="45">
        <f>SUM(G145+G149)</f>
        <v>606276</v>
      </c>
      <c r="H144" s="45">
        <f>SUM(H145+H149)</f>
        <v>606276</v>
      </c>
      <c r="I144" s="45">
        <f>SUM(I145+I149)</f>
        <v>0</v>
      </c>
      <c r="J144" s="45">
        <f>SUM(J145+J149)</f>
        <v>0</v>
      </c>
      <c r="K144" s="50">
        <f t="shared" si="13"/>
        <v>606276</v>
      </c>
      <c r="L144" s="73">
        <f t="shared" si="14"/>
        <v>100</v>
      </c>
      <c r="M144" s="40">
        <f t="shared" si="15"/>
        <v>0</v>
      </c>
    </row>
    <row r="145" spans="1:13" x14ac:dyDescent="0.2">
      <c r="A145" s="4"/>
      <c r="B145" s="4"/>
      <c r="C145" s="4"/>
      <c r="D145" s="11">
        <v>611100</v>
      </c>
      <c r="E145" s="266" t="s">
        <v>416</v>
      </c>
      <c r="F145" s="10" t="s">
        <v>317</v>
      </c>
      <c r="G145" s="45">
        <f>SUM(G146:G148)</f>
        <v>512544</v>
      </c>
      <c r="H145" s="45">
        <f>SUM(H146:H148)</f>
        <v>512544</v>
      </c>
      <c r="I145" s="45">
        <f>SUM(I146:I148)</f>
        <v>0</v>
      </c>
      <c r="J145" s="45">
        <f>SUM(J146:J148)</f>
        <v>0</v>
      </c>
      <c r="K145" s="50">
        <f t="shared" si="13"/>
        <v>512544</v>
      </c>
      <c r="L145" s="73">
        <f t="shared" si="14"/>
        <v>100</v>
      </c>
      <c r="M145" s="40">
        <f t="shared" si="15"/>
        <v>0</v>
      </c>
    </row>
    <row r="146" spans="1:13" x14ac:dyDescent="0.2">
      <c r="A146" s="4"/>
      <c r="B146" s="4"/>
      <c r="C146" s="4"/>
      <c r="D146" s="12">
        <v>611110</v>
      </c>
      <c r="E146" s="267"/>
      <c r="F146" s="16" t="s">
        <v>255</v>
      </c>
      <c r="G146" s="41">
        <v>353655</v>
      </c>
      <c r="H146" s="41">
        <v>353655</v>
      </c>
      <c r="I146" s="46"/>
      <c r="J146" s="46"/>
      <c r="K146" s="83">
        <f t="shared" si="13"/>
        <v>353655</v>
      </c>
      <c r="L146" s="74">
        <f t="shared" si="14"/>
        <v>100</v>
      </c>
      <c r="M146" s="41">
        <f t="shared" si="15"/>
        <v>0</v>
      </c>
    </row>
    <row r="147" spans="1:13" x14ac:dyDescent="0.2">
      <c r="A147" s="4"/>
      <c r="B147" s="4"/>
      <c r="C147" s="4"/>
      <c r="D147" s="12">
        <v>611130</v>
      </c>
      <c r="E147" s="267"/>
      <c r="F147" s="16" t="s">
        <v>14</v>
      </c>
      <c r="G147" s="41">
        <v>158889</v>
      </c>
      <c r="H147" s="41">
        <v>158889</v>
      </c>
      <c r="I147" s="46"/>
      <c r="J147" s="46"/>
      <c r="K147" s="83">
        <f t="shared" si="13"/>
        <v>158889</v>
      </c>
      <c r="L147" s="74">
        <f t="shared" si="14"/>
        <v>100</v>
      </c>
      <c r="M147" s="41">
        <f t="shared" si="15"/>
        <v>0</v>
      </c>
    </row>
    <row r="148" spans="1:13" x14ac:dyDescent="0.2">
      <c r="A148" s="4"/>
      <c r="B148" s="4"/>
      <c r="C148" s="4"/>
      <c r="D148" s="12">
        <v>611155</v>
      </c>
      <c r="E148" s="255"/>
      <c r="F148" s="5" t="s">
        <v>18</v>
      </c>
      <c r="G148" s="41">
        <v>0</v>
      </c>
      <c r="H148" s="41">
        <v>0</v>
      </c>
      <c r="I148" s="46"/>
      <c r="J148" s="46"/>
      <c r="K148" s="83">
        <f t="shared" si="13"/>
        <v>0</v>
      </c>
      <c r="L148" s="74" t="e">
        <f t="shared" si="14"/>
        <v>#DIV/0!</v>
      </c>
      <c r="M148" s="41">
        <f t="shared" si="15"/>
        <v>0</v>
      </c>
    </row>
    <row r="149" spans="1:13" x14ac:dyDescent="0.2">
      <c r="A149" s="4"/>
      <c r="B149" s="4"/>
      <c r="C149" s="4"/>
      <c r="D149" s="11">
        <v>611200</v>
      </c>
      <c r="E149" s="257" t="s">
        <v>416</v>
      </c>
      <c r="F149" s="10" t="s">
        <v>318</v>
      </c>
      <c r="G149" s="45">
        <f>SUM(G150:G156)</f>
        <v>93732</v>
      </c>
      <c r="H149" s="45">
        <f>SUM(H150:H156)</f>
        <v>93732</v>
      </c>
      <c r="I149" s="45">
        <f>SUM(I150:I156)</f>
        <v>0</v>
      </c>
      <c r="J149" s="45">
        <f>SUM(J150:J156)</f>
        <v>0</v>
      </c>
      <c r="K149" s="50">
        <f t="shared" si="13"/>
        <v>93732</v>
      </c>
      <c r="L149" s="73">
        <f t="shared" si="14"/>
        <v>100</v>
      </c>
      <c r="M149" s="40">
        <f t="shared" si="15"/>
        <v>0</v>
      </c>
    </row>
    <row r="150" spans="1:13" x14ac:dyDescent="0.2">
      <c r="A150" s="4"/>
      <c r="B150" s="4"/>
      <c r="C150" s="4"/>
      <c r="D150" s="12">
        <v>611211</v>
      </c>
      <c r="E150" s="255"/>
      <c r="F150" s="5" t="s">
        <v>310</v>
      </c>
      <c r="G150" s="41">
        <v>27920</v>
      </c>
      <c r="H150" s="41">
        <v>27920</v>
      </c>
      <c r="I150" s="46"/>
      <c r="J150" s="46"/>
      <c r="K150" s="83">
        <f t="shared" si="13"/>
        <v>27920</v>
      </c>
      <c r="L150" s="74">
        <f t="shared" si="14"/>
        <v>100</v>
      </c>
      <c r="M150" s="41">
        <f t="shared" si="15"/>
        <v>0</v>
      </c>
    </row>
    <row r="151" spans="1:13" x14ac:dyDescent="0.2">
      <c r="A151" s="4"/>
      <c r="B151" s="4"/>
      <c r="C151" s="4"/>
      <c r="D151" s="12">
        <v>611214</v>
      </c>
      <c r="E151" s="267"/>
      <c r="F151" s="16" t="s">
        <v>142</v>
      </c>
      <c r="G151" s="41"/>
      <c r="H151" s="41"/>
      <c r="I151" s="46"/>
      <c r="J151" s="46"/>
      <c r="K151" s="83">
        <f t="shared" si="13"/>
        <v>0</v>
      </c>
      <c r="L151" s="74" t="e">
        <f t="shared" si="14"/>
        <v>#DIV/0!</v>
      </c>
      <c r="M151" s="41">
        <f t="shared" si="15"/>
        <v>0</v>
      </c>
    </row>
    <row r="152" spans="1:13" x14ac:dyDescent="0.2">
      <c r="A152" s="4"/>
      <c r="B152" s="4"/>
      <c r="C152" s="4"/>
      <c r="D152" s="12">
        <v>611216</v>
      </c>
      <c r="E152" s="267"/>
      <c r="F152" s="16" t="s">
        <v>143</v>
      </c>
      <c r="G152" s="41"/>
      <c r="H152" s="41"/>
      <c r="I152" s="46"/>
      <c r="J152" s="46"/>
      <c r="K152" s="83">
        <f t="shared" si="13"/>
        <v>0</v>
      </c>
      <c r="L152" s="74" t="e">
        <f t="shared" si="14"/>
        <v>#DIV/0!</v>
      </c>
      <c r="M152" s="41">
        <f t="shared" si="15"/>
        <v>0</v>
      </c>
    </row>
    <row r="153" spans="1:13" x14ac:dyDescent="0.2">
      <c r="A153" s="4"/>
      <c r="B153" s="4"/>
      <c r="C153" s="4"/>
      <c r="D153" s="12">
        <v>611221</v>
      </c>
      <c r="E153" s="267"/>
      <c r="F153" s="16" t="s">
        <v>15</v>
      </c>
      <c r="G153" s="41">
        <v>46464</v>
      </c>
      <c r="H153" s="41">
        <v>46464</v>
      </c>
      <c r="I153" s="46"/>
      <c r="J153" s="46"/>
      <c r="K153" s="83">
        <f t="shared" si="13"/>
        <v>46464</v>
      </c>
      <c r="L153" s="74">
        <f t="shared" si="14"/>
        <v>100</v>
      </c>
      <c r="M153" s="41">
        <f t="shared" si="15"/>
        <v>0</v>
      </c>
    </row>
    <row r="154" spans="1:13" x14ac:dyDescent="0.2">
      <c r="A154" s="4"/>
      <c r="B154" s="4"/>
      <c r="C154" s="4"/>
      <c r="D154" s="4">
        <v>611224</v>
      </c>
      <c r="E154" s="268"/>
      <c r="F154" s="16" t="s">
        <v>16</v>
      </c>
      <c r="G154" s="41">
        <v>9348</v>
      </c>
      <c r="H154" s="41">
        <v>9348</v>
      </c>
      <c r="I154" s="46"/>
      <c r="J154" s="46"/>
      <c r="K154" s="83">
        <f t="shared" si="13"/>
        <v>9348</v>
      </c>
      <c r="L154" s="74">
        <f t="shared" si="14"/>
        <v>100</v>
      </c>
      <c r="M154" s="41">
        <f t="shared" si="15"/>
        <v>0</v>
      </c>
    </row>
    <row r="155" spans="1:13" x14ac:dyDescent="0.2">
      <c r="A155" s="4"/>
      <c r="B155" s="4"/>
      <c r="C155" s="4"/>
      <c r="D155" s="4">
        <v>611225</v>
      </c>
      <c r="E155" s="268"/>
      <c r="F155" s="16" t="s">
        <v>17</v>
      </c>
      <c r="G155" s="41"/>
      <c r="H155" s="41"/>
      <c r="I155" s="46"/>
      <c r="J155" s="46"/>
      <c r="K155" s="83">
        <f t="shared" si="13"/>
        <v>0</v>
      </c>
      <c r="L155" s="74" t="e">
        <f t="shared" si="14"/>
        <v>#DIV/0!</v>
      </c>
      <c r="M155" s="41">
        <f t="shared" si="15"/>
        <v>0</v>
      </c>
    </row>
    <row r="156" spans="1:13" x14ac:dyDescent="0.2">
      <c r="A156" s="4"/>
      <c r="B156" s="4"/>
      <c r="C156" s="4"/>
      <c r="D156" s="4">
        <v>611227</v>
      </c>
      <c r="E156" s="268"/>
      <c r="F156" s="16" t="s">
        <v>19</v>
      </c>
      <c r="G156" s="41">
        <v>10000</v>
      </c>
      <c r="H156" s="41">
        <v>10000</v>
      </c>
      <c r="I156" s="46"/>
      <c r="J156" s="46"/>
      <c r="K156" s="83">
        <f t="shared" si="13"/>
        <v>10000</v>
      </c>
      <c r="L156" s="74">
        <f t="shared" si="14"/>
        <v>100</v>
      </c>
      <c r="M156" s="41">
        <f t="shared" si="15"/>
        <v>0</v>
      </c>
    </row>
    <row r="157" spans="1:13" x14ac:dyDescent="0.2">
      <c r="A157" s="4"/>
      <c r="B157" s="4"/>
      <c r="C157" s="4"/>
      <c r="D157" s="9">
        <v>612100</v>
      </c>
      <c r="E157" s="265" t="s">
        <v>416</v>
      </c>
      <c r="F157" s="24" t="s">
        <v>20</v>
      </c>
      <c r="G157" s="40">
        <v>25627</v>
      </c>
      <c r="H157" s="40">
        <v>25627</v>
      </c>
      <c r="I157" s="47">
        <v>0</v>
      </c>
      <c r="J157" s="47">
        <v>0</v>
      </c>
      <c r="K157" s="50">
        <f t="shared" si="13"/>
        <v>25627</v>
      </c>
      <c r="L157" s="73">
        <f t="shared" si="14"/>
        <v>100</v>
      </c>
      <c r="M157" s="40">
        <f t="shared" si="15"/>
        <v>0</v>
      </c>
    </row>
    <row r="158" spans="1:13" x14ac:dyDescent="0.2">
      <c r="A158" s="4"/>
      <c r="B158" s="4"/>
      <c r="C158" s="4"/>
      <c r="D158" s="9">
        <v>613000</v>
      </c>
      <c r="E158" s="265"/>
      <c r="F158" s="24" t="s">
        <v>185</v>
      </c>
      <c r="G158" s="45">
        <f>SUM(G159+G162+G165+G168+G173+G174+G175+G176)</f>
        <v>96613</v>
      </c>
      <c r="H158" s="45">
        <f>SUM(H159+H162+H165+H168+H173+H174+H175+H176)</f>
        <v>96613</v>
      </c>
      <c r="I158" s="45">
        <f>SUM(I159+I162+I165+I168+I173+I174+I175+I176)</f>
        <v>0</v>
      </c>
      <c r="J158" s="45">
        <f>SUM(J159+J162+J165+J168+J173+J174+J175+J176)</f>
        <v>0</v>
      </c>
      <c r="K158" s="50">
        <f t="shared" si="13"/>
        <v>96613</v>
      </c>
      <c r="L158" s="73">
        <f t="shared" si="14"/>
        <v>100</v>
      </c>
      <c r="M158" s="40">
        <f t="shared" si="15"/>
        <v>0</v>
      </c>
    </row>
    <row r="159" spans="1:13" x14ac:dyDescent="0.2">
      <c r="A159" s="4"/>
      <c r="B159" s="4"/>
      <c r="C159" s="4"/>
      <c r="D159" s="11">
        <v>613100</v>
      </c>
      <c r="E159" s="266" t="s">
        <v>416</v>
      </c>
      <c r="F159" s="24" t="s">
        <v>175</v>
      </c>
      <c r="G159" s="45">
        <f>SUM(G160:G161)</f>
        <v>20000</v>
      </c>
      <c r="H159" s="45">
        <f>SUM(H160:H161)</f>
        <v>20000</v>
      </c>
      <c r="I159" s="45">
        <f>SUM(I160:I161)</f>
        <v>0</v>
      </c>
      <c r="J159" s="45">
        <f>SUM(J160:J161)</f>
        <v>0</v>
      </c>
      <c r="K159" s="50">
        <f t="shared" si="13"/>
        <v>20000</v>
      </c>
      <c r="L159" s="73">
        <f t="shared" si="14"/>
        <v>100</v>
      </c>
      <c r="M159" s="40">
        <f t="shared" si="15"/>
        <v>0</v>
      </c>
    </row>
    <row r="160" spans="1:13" x14ac:dyDescent="0.2">
      <c r="A160" s="4"/>
      <c r="B160" s="4"/>
      <c r="C160" s="4"/>
      <c r="D160" s="4">
        <v>613110</v>
      </c>
      <c r="E160" s="268"/>
      <c r="F160" s="16" t="s">
        <v>174</v>
      </c>
      <c r="G160" s="41">
        <v>10000</v>
      </c>
      <c r="H160" s="41">
        <v>10000</v>
      </c>
      <c r="I160" s="46"/>
      <c r="J160" s="46"/>
      <c r="K160" s="83">
        <f t="shared" si="13"/>
        <v>10000</v>
      </c>
      <c r="L160" s="74">
        <f t="shared" si="14"/>
        <v>100</v>
      </c>
      <c r="M160" s="41">
        <f t="shared" si="15"/>
        <v>0</v>
      </c>
    </row>
    <row r="161" spans="1:13" x14ac:dyDescent="0.2">
      <c r="A161" s="4"/>
      <c r="B161" s="4"/>
      <c r="C161" s="4"/>
      <c r="D161" s="4">
        <v>613120</v>
      </c>
      <c r="E161" s="268"/>
      <c r="F161" s="16" t="s">
        <v>22</v>
      </c>
      <c r="G161" s="41">
        <v>10000</v>
      </c>
      <c r="H161" s="41">
        <v>10000</v>
      </c>
      <c r="I161" s="46"/>
      <c r="J161" s="46"/>
      <c r="K161" s="83">
        <f t="shared" si="13"/>
        <v>10000</v>
      </c>
      <c r="L161" s="74">
        <f t="shared" si="14"/>
        <v>100</v>
      </c>
      <c r="M161" s="41">
        <f t="shared" si="15"/>
        <v>0</v>
      </c>
    </row>
    <row r="162" spans="1:13" x14ac:dyDescent="0.2">
      <c r="A162" s="4"/>
      <c r="B162" s="4"/>
      <c r="C162" s="4"/>
      <c r="D162" s="11">
        <v>613200</v>
      </c>
      <c r="E162" s="270" t="s">
        <v>416</v>
      </c>
      <c r="F162" s="24" t="s">
        <v>186</v>
      </c>
      <c r="G162" s="50">
        <f>SUM(G163:G164)</f>
        <v>0</v>
      </c>
      <c r="H162" s="50">
        <f>SUM(H163:H164)</f>
        <v>0</v>
      </c>
      <c r="I162" s="50"/>
      <c r="J162" s="50"/>
      <c r="K162" s="50">
        <f t="shared" si="13"/>
        <v>0</v>
      </c>
      <c r="L162" s="73" t="e">
        <f t="shared" si="14"/>
        <v>#DIV/0!</v>
      </c>
      <c r="M162" s="40">
        <f t="shared" si="15"/>
        <v>0</v>
      </c>
    </row>
    <row r="163" spans="1:13" x14ac:dyDescent="0.2">
      <c r="A163" s="4"/>
      <c r="B163" s="4"/>
      <c r="C163" s="4"/>
      <c r="D163" s="4">
        <v>613211</v>
      </c>
      <c r="E163" s="268"/>
      <c r="F163" s="16" t="s">
        <v>187</v>
      </c>
      <c r="G163" s="41"/>
      <c r="H163" s="41"/>
      <c r="I163" s="46"/>
      <c r="J163" s="46"/>
      <c r="K163" s="83">
        <f t="shared" si="13"/>
        <v>0</v>
      </c>
      <c r="L163" s="74" t="e">
        <f t="shared" si="14"/>
        <v>#DIV/0!</v>
      </c>
      <c r="M163" s="41">
        <f t="shared" si="15"/>
        <v>0</v>
      </c>
    </row>
    <row r="164" spans="1:13" x14ac:dyDescent="0.2">
      <c r="A164" s="4"/>
      <c r="B164" s="4"/>
      <c r="C164" s="4"/>
      <c r="D164" s="4">
        <v>613212</v>
      </c>
      <c r="E164" s="268"/>
      <c r="F164" s="16" t="s">
        <v>188</v>
      </c>
      <c r="G164" s="41"/>
      <c r="H164" s="41"/>
      <c r="I164" s="46"/>
      <c r="J164" s="46"/>
      <c r="K164" s="83">
        <f t="shared" si="13"/>
        <v>0</v>
      </c>
      <c r="L164" s="74" t="e">
        <f t="shared" si="14"/>
        <v>#DIV/0!</v>
      </c>
      <c r="M164" s="41">
        <f t="shared" si="15"/>
        <v>0</v>
      </c>
    </row>
    <row r="165" spans="1:13" x14ac:dyDescent="0.2">
      <c r="A165" s="4"/>
      <c r="B165" s="4"/>
      <c r="C165" s="4"/>
      <c r="D165" s="11">
        <v>613300</v>
      </c>
      <c r="E165" s="257" t="s">
        <v>416</v>
      </c>
      <c r="F165" s="10" t="s">
        <v>319</v>
      </c>
      <c r="G165" s="45">
        <f>SUM(G166:G167)</f>
        <v>8400</v>
      </c>
      <c r="H165" s="45">
        <f>SUM(H166:H167)</f>
        <v>8400</v>
      </c>
      <c r="I165" s="45">
        <f>SUM(I166:I167)</f>
        <v>0</v>
      </c>
      <c r="J165" s="45">
        <f>SUM(J166:J167)</f>
        <v>0</v>
      </c>
      <c r="K165" s="50">
        <f t="shared" si="13"/>
        <v>8400</v>
      </c>
      <c r="L165" s="73">
        <f t="shared" si="14"/>
        <v>100</v>
      </c>
      <c r="M165" s="40">
        <f t="shared" si="15"/>
        <v>0</v>
      </c>
    </row>
    <row r="166" spans="1:13" x14ac:dyDescent="0.2">
      <c r="A166" s="4"/>
      <c r="B166" s="4"/>
      <c r="C166" s="4"/>
      <c r="D166" s="4">
        <v>613321</v>
      </c>
      <c r="E166" s="258"/>
      <c r="F166" s="5" t="s">
        <v>189</v>
      </c>
      <c r="G166" s="41"/>
      <c r="H166" s="41"/>
      <c r="I166" s="46"/>
      <c r="J166" s="46"/>
      <c r="K166" s="83">
        <f t="shared" si="13"/>
        <v>0</v>
      </c>
      <c r="L166" s="74" t="e">
        <f t="shared" si="14"/>
        <v>#DIV/0!</v>
      </c>
      <c r="M166" s="41">
        <f t="shared" si="15"/>
        <v>0</v>
      </c>
    </row>
    <row r="167" spans="1:13" x14ac:dyDescent="0.2">
      <c r="A167" s="4"/>
      <c r="B167" s="4"/>
      <c r="C167" s="4"/>
      <c r="D167" s="4">
        <v>613311</v>
      </c>
      <c r="E167" s="258"/>
      <c r="F167" s="5" t="s">
        <v>206</v>
      </c>
      <c r="G167" s="41">
        <v>8400</v>
      </c>
      <c r="H167" s="41">
        <v>8400</v>
      </c>
      <c r="I167" s="46"/>
      <c r="J167" s="46"/>
      <c r="K167" s="83">
        <f t="shared" si="13"/>
        <v>8400</v>
      </c>
      <c r="L167" s="74">
        <f t="shared" si="14"/>
        <v>100</v>
      </c>
      <c r="M167" s="41">
        <f t="shared" si="15"/>
        <v>0</v>
      </c>
    </row>
    <row r="168" spans="1:13" x14ac:dyDescent="0.2">
      <c r="A168" s="4"/>
      <c r="B168" s="4"/>
      <c r="C168" s="4"/>
      <c r="D168" s="11">
        <v>613400</v>
      </c>
      <c r="E168" s="266" t="s">
        <v>416</v>
      </c>
      <c r="F168" s="24" t="s">
        <v>190</v>
      </c>
      <c r="G168" s="45">
        <f>SUM(G169:G172)</f>
        <v>4300</v>
      </c>
      <c r="H168" s="45">
        <f t="shared" ref="H168:J168" si="16">SUM(H169:H172)</f>
        <v>4300</v>
      </c>
      <c r="I168" s="45">
        <f t="shared" si="16"/>
        <v>0</v>
      </c>
      <c r="J168" s="45">
        <f t="shared" si="16"/>
        <v>0</v>
      </c>
      <c r="K168" s="50">
        <f t="shared" si="13"/>
        <v>4300</v>
      </c>
      <c r="L168" s="73">
        <f t="shared" si="14"/>
        <v>100</v>
      </c>
      <c r="M168" s="40">
        <f t="shared" si="15"/>
        <v>0</v>
      </c>
    </row>
    <row r="169" spans="1:13" x14ac:dyDescent="0.2">
      <c r="A169" s="4"/>
      <c r="B169" s="4"/>
      <c r="C169" s="4"/>
      <c r="D169" s="4">
        <v>613410</v>
      </c>
      <c r="E169" s="268"/>
      <c r="F169" s="16" t="s">
        <v>191</v>
      </c>
      <c r="G169" s="41">
        <v>1800</v>
      </c>
      <c r="H169" s="41">
        <v>1800</v>
      </c>
      <c r="I169" s="46"/>
      <c r="J169" s="46"/>
      <c r="K169" s="83">
        <f t="shared" si="13"/>
        <v>1800</v>
      </c>
      <c r="L169" s="74">
        <f t="shared" si="14"/>
        <v>100</v>
      </c>
      <c r="M169" s="41">
        <f t="shared" si="15"/>
        <v>0</v>
      </c>
    </row>
    <row r="170" spans="1:13" x14ac:dyDescent="0.2">
      <c r="A170" s="4"/>
      <c r="B170" s="4"/>
      <c r="C170" s="4"/>
      <c r="D170" s="4">
        <v>613416</v>
      </c>
      <c r="E170" s="268"/>
      <c r="F170" s="16" t="s">
        <v>523</v>
      </c>
      <c r="G170" s="41">
        <v>2000</v>
      </c>
      <c r="H170" s="41">
        <v>2000</v>
      </c>
      <c r="I170" s="46"/>
      <c r="J170" s="46"/>
      <c r="K170" s="83">
        <f t="shared" si="13"/>
        <v>2000</v>
      </c>
      <c r="L170" s="74">
        <f t="shared" si="14"/>
        <v>100</v>
      </c>
      <c r="M170" s="41">
        <f t="shared" si="15"/>
        <v>0</v>
      </c>
    </row>
    <row r="171" spans="1:13" x14ac:dyDescent="0.2">
      <c r="A171" s="4"/>
      <c r="B171" s="4"/>
      <c r="C171" s="4"/>
      <c r="D171" s="4">
        <v>613418</v>
      </c>
      <c r="E171" s="268"/>
      <c r="F171" s="16" t="s">
        <v>488</v>
      </c>
      <c r="G171" s="41"/>
      <c r="H171" s="41"/>
      <c r="I171" s="46"/>
      <c r="J171" s="46"/>
      <c r="K171" s="83">
        <f t="shared" si="13"/>
        <v>0</v>
      </c>
      <c r="L171" s="74" t="e">
        <f t="shared" si="14"/>
        <v>#DIV/0!</v>
      </c>
      <c r="M171" s="41"/>
    </row>
    <row r="172" spans="1:13" x14ac:dyDescent="0.2">
      <c r="A172" s="4"/>
      <c r="B172" s="4"/>
      <c r="C172" s="4"/>
      <c r="D172" s="4">
        <v>613430</v>
      </c>
      <c r="E172" s="268"/>
      <c r="F172" s="16" t="s">
        <v>192</v>
      </c>
      <c r="G172" s="41">
        <v>500</v>
      </c>
      <c r="H172" s="41">
        <v>500</v>
      </c>
      <c r="I172" s="46"/>
      <c r="J172" s="46"/>
      <c r="K172" s="83">
        <f t="shared" si="13"/>
        <v>500</v>
      </c>
      <c r="L172" s="74">
        <f t="shared" si="14"/>
        <v>100</v>
      </c>
      <c r="M172" s="41">
        <f t="shared" ref="M172:M198" si="17">K172-G172</f>
        <v>0</v>
      </c>
    </row>
    <row r="173" spans="1:13" x14ac:dyDescent="0.2">
      <c r="A173" s="4"/>
      <c r="B173" s="4"/>
      <c r="C173" s="4"/>
      <c r="D173" s="11">
        <v>613500</v>
      </c>
      <c r="E173" s="266" t="s">
        <v>416</v>
      </c>
      <c r="F173" s="24" t="s">
        <v>26</v>
      </c>
      <c r="G173" s="40">
        <v>12000</v>
      </c>
      <c r="H173" s="40">
        <v>12000</v>
      </c>
      <c r="I173" s="47"/>
      <c r="J173" s="47"/>
      <c r="K173" s="50">
        <f t="shared" si="13"/>
        <v>12000</v>
      </c>
      <c r="L173" s="73">
        <f t="shared" si="14"/>
        <v>100</v>
      </c>
      <c r="M173" s="40">
        <f t="shared" si="17"/>
        <v>0</v>
      </c>
    </row>
    <row r="174" spans="1:13" x14ac:dyDescent="0.2">
      <c r="A174" s="4"/>
      <c r="B174" s="4"/>
      <c r="C174" s="4"/>
      <c r="D174" s="11">
        <v>613700</v>
      </c>
      <c r="E174" s="266" t="s">
        <v>416</v>
      </c>
      <c r="F174" s="24" t="s">
        <v>63</v>
      </c>
      <c r="G174" s="40">
        <v>15000</v>
      </c>
      <c r="H174" s="40">
        <v>15000</v>
      </c>
      <c r="I174" s="47"/>
      <c r="J174" s="47"/>
      <c r="K174" s="50">
        <f t="shared" si="13"/>
        <v>15000</v>
      </c>
      <c r="L174" s="73">
        <f t="shared" si="14"/>
        <v>100</v>
      </c>
      <c r="M174" s="40">
        <f t="shared" si="17"/>
        <v>0</v>
      </c>
    </row>
    <row r="175" spans="1:13" x14ac:dyDescent="0.2">
      <c r="A175" s="4"/>
      <c r="B175" s="4"/>
      <c r="C175" s="4"/>
      <c r="D175" s="11">
        <v>613800</v>
      </c>
      <c r="E175" s="266" t="s">
        <v>416</v>
      </c>
      <c r="F175" s="10" t="s">
        <v>201</v>
      </c>
      <c r="G175" s="40">
        <v>3000</v>
      </c>
      <c r="H175" s="40">
        <v>3000</v>
      </c>
      <c r="I175" s="47"/>
      <c r="J175" s="47"/>
      <c r="K175" s="50">
        <f t="shared" si="13"/>
        <v>3000</v>
      </c>
      <c r="L175" s="73">
        <f t="shared" si="14"/>
        <v>100</v>
      </c>
      <c r="M175" s="40">
        <f t="shared" si="17"/>
        <v>0</v>
      </c>
    </row>
    <row r="176" spans="1:13" ht="33.75" x14ac:dyDescent="0.2">
      <c r="A176" s="4"/>
      <c r="B176" s="4"/>
      <c r="C176" s="4"/>
      <c r="D176" s="11">
        <v>613900</v>
      </c>
      <c r="E176" s="266" t="s">
        <v>416</v>
      </c>
      <c r="F176" s="14" t="s">
        <v>284</v>
      </c>
      <c r="G176" s="45">
        <f>SUM(G177:G185)</f>
        <v>33913</v>
      </c>
      <c r="H176" s="45">
        <f>SUM(H177:H185)</f>
        <v>33913</v>
      </c>
      <c r="I176" s="45">
        <f>SUM(I177:I185)</f>
        <v>0</v>
      </c>
      <c r="J176" s="45">
        <f>SUM(J177:J185)</f>
        <v>0</v>
      </c>
      <c r="K176" s="50">
        <f t="shared" ref="K176:K198" si="18">SUM(H176:J176)</f>
        <v>33913</v>
      </c>
      <c r="L176" s="73">
        <f t="shared" ref="L176:L198" si="19">K176/G176*100</f>
        <v>100</v>
      </c>
      <c r="M176" s="40">
        <f t="shared" si="17"/>
        <v>0</v>
      </c>
    </row>
    <row r="177" spans="1:13" x14ac:dyDescent="0.2">
      <c r="A177" s="4"/>
      <c r="B177" s="4"/>
      <c r="C177" s="4"/>
      <c r="D177" s="4">
        <v>613910</v>
      </c>
      <c r="E177" s="268"/>
      <c r="F177" s="16" t="s">
        <v>202</v>
      </c>
      <c r="G177" s="41">
        <v>2000</v>
      </c>
      <c r="H177" s="41">
        <v>2000</v>
      </c>
      <c r="I177" s="46"/>
      <c r="J177" s="46"/>
      <c r="K177" s="83">
        <f t="shared" si="18"/>
        <v>2000</v>
      </c>
      <c r="L177" s="74">
        <f t="shared" si="19"/>
        <v>100</v>
      </c>
      <c r="M177" s="41">
        <f t="shared" si="17"/>
        <v>0</v>
      </c>
    </row>
    <row r="178" spans="1:13" x14ac:dyDescent="0.2">
      <c r="A178" s="4"/>
      <c r="B178" s="4"/>
      <c r="C178" s="4"/>
      <c r="D178" s="4">
        <v>613914</v>
      </c>
      <c r="E178" s="268"/>
      <c r="F178" s="16" t="s">
        <v>195</v>
      </c>
      <c r="G178" s="41">
        <v>15000</v>
      </c>
      <c r="H178" s="41">
        <v>15000</v>
      </c>
      <c r="I178" s="46"/>
      <c r="J178" s="46"/>
      <c r="K178" s="83">
        <f t="shared" si="18"/>
        <v>15000</v>
      </c>
      <c r="L178" s="74">
        <f t="shared" si="19"/>
        <v>100</v>
      </c>
      <c r="M178" s="41">
        <f t="shared" si="17"/>
        <v>0</v>
      </c>
    </row>
    <row r="179" spans="1:13" x14ac:dyDescent="0.2">
      <c r="A179" s="4"/>
      <c r="B179" s="4"/>
      <c r="C179" s="4"/>
      <c r="D179" s="4">
        <v>613920</v>
      </c>
      <c r="E179" s="268"/>
      <c r="F179" s="16" t="s">
        <v>196</v>
      </c>
      <c r="G179" s="41"/>
      <c r="H179" s="41"/>
      <c r="I179" s="46"/>
      <c r="J179" s="46"/>
      <c r="K179" s="83">
        <f t="shared" si="18"/>
        <v>0</v>
      </c>
      <c r="L179" s="74" t="e">
        <f t="shared" si="19"/>
        <v>#DIV/0!</v>
      </c>
      <c r="M179" s="41">
        <f t="shared" si="17"/>
        <v>0</v>
      </c>
    </row>
    <row r="180" spans="1:13" x14ac:dyDescent="0.2">
      <c r="A180" s="4"/>
      <c r="B180" s="4"/>
      <c r="C180" s="4"/>
      <c r="D180" s="4">
        <v>613941</v>
      </c>
      <c r="E180" s="268"/>
      <c r="F180" s="16" t="s">
        <v>548</v>
      </c>
      <c r="G180" s="41">
        <v>0</v>
      </c>
      <c r="H180" s="41">
        <v>0</v>
      </c>
      <c r="I180" s="46"/>
      <c r="J180" s="46"/>
      <c r="K180" s="83">
        <f t="shared" si="18"/>
        <v>0</v>
      </c>
      <c r="L180" s="74" t="e">
        <f t="shared" si="19"/>
        <v>#DIV/0!</v>
      </c>
      <c r="M180" s="41">
        <f t="shared" si="17"/>
        <v>0</v>
      </c>
    </row>
    <row r="181" spans="1:13" ht="22.5" x14ac:dyDescent="0.2">
      <c r="A181" s="4"/>
      <c r="B181" s="4"/>
      <c r="C181" s="4"/>
      <c r="D181" s="4">
        <v>613976</v>
      </c>
      <c r="E181" s="268"/>
      <c r="F181" s="1" t="s">
        <v>322</v>
      </c>
      <c r="G181" s="41">
        <v>700</v>
      </c>
      <c r="H181" s="41">
        <v>700</v>
      </c>
      <c r="I181" s="46"/>
      <c r="J181" s="46"/>
      <c r="K181" s="83">
        <f t="shared" si="18"/>
        <v>700</v>
      </c>
      <c r="L181" s="74">
        <f t="shared" si="19"/>
        <v>100</v>
      </c>
      <c r="M181" s="41">
        <f t="shared" si="17"/>
        <v>0</v>
      </c>
    </row>
    <row r="182" spans="1:13" x14ac:dyDescent="0.2">
      <c r="A182" s="4"/>
      <c r="B182" s="4"/>
      <c r="C182" s="4"/>
      <c r="D182" s="4">
        <v>613974</v>
      </c>
      <c r="E182" s="258"/>
      <c r="F182" s="5" t="s">
        <v>250</v>
      </c>
      <c r="G182" s="41">
        <v>10000</v>
      </c>
      <c r="H182" s="41">
        <v>10000</v>
      </c>
      <c r="I182" s="46"/>
      <c r="J182" s="46"/>
      <c r="K182" s="83">
        <f t="shared" si="18"/>
        <v>10000</v>
      </c>
      <c r="L182" s="74">
        <f t="shared" si="19"/>
        <v>100</v>
      </c>
      <c r="M182" s="41">
        <f t="shared" si="17"/>
        <v>0</v>
      </c>
    </row>
    <row r="183" spans="1:13" x14ac:dyDescent="0.2">
      <c r="A183" s="4"/>
      <c r="B183" s="4"/>
      <c r="C183" s="4"/>
      <c r="D183" s="4">
        <v>613980</v>
      </c>
      <c r="E183" s="268"/>
      <c r="F183" s="16" t="s">
        <v>260</v>
      </c>
      <c r="G183" s="41">
        <v>2391</v>
      </c>
      <c r="H183" s="41">
        <v>2391</v>
      </c>
      <c r="I183" s="46"/>
      <c r="J183" s="46"/>
      <c r="K183" s="83">
        <f t="shared" si="18"/>
        <v>2391</v>
      </c>
      <c r="L183" s="74">
        <f t="shared" si="19"/>
        <v>100</v>
      </c>
      <c r="M183" s="41">
        <f t="shared" si="17"/>
        <v>0</v>
      </c>
    </row>
    <row r="184" spans="1:13" ht="22.5" x14ac:dyDescent="0.2">
      <c r="A184" s="4"/>
      <c r="B184" s="4"/>
      <c r="C184" s="4"/>
      <c r="D184" s="4">
        <v>613983</v>
      </c>
      <c r="E184" s="258"/>
      <c r="F184" s="1" t="s">
        <v>252</v>
      </c>
      <c r="G184" s="41">
        <v>1822</v>
      </c>
      <c r="H184" s="41">
        <v>1822</v>
      </c>
      <c r="I184" s="46"/>
      <c r="J184" s="46"/>
      <c r="K184" s="83">
        <f t="shared" si="18"/>
        <v>1822</v>
      </c>
      <c r="L184" s="74">
        <f t="shared" si="19"/>
        <v>100</v>
      </c>
      <c r="M184" s="41">
        <f t="shared" si="17"/>
        <v>0</v>
      </c>
    </row>
    <row r="185" spans="1:13" x14ac:dyDescent="0.2">
      <c r="A185" s="4"/>
      <c r="B185" s="4"/>
      <c r="C185" s="4"/>
      <c r="D185" s="4">
        <v>613991</v>
      </c>
      <c r="E185" s="268"/>
      <c r="F185" s="16" t="s">
        <v>67</v>
      </c>
      <c r="G185" s="41">
        <v>2000</v>
      </c>
      <c r="H185" s="41">
        <v>2000</v>
      </c>
      <c r="I185" s="46"/>
      <c r="J185" s="46"/>
      <c r="K185" s="83">
        <f t="shared" si="18"/>
        <v>2000</v>
      </c>
      <c r="L185" s="74">
        <f t="shared" si="19"/>
        <v>100</v>
      </c>
      <c r="M185" s="41">
        <f t="shared" si="17"/>
        <v>0</v>
      </c>
    </row>
    <row r="186" spans="1:13" x14ac:dyDescent="0.2">
      <c r="A186" s="4"/>
      <c r="B186" s="4"/>
      <c r="C186" s="4"/>
      <c r="D186" s="11">
        <v>614000</v>
      </c>
      <c r="E186" s="257"/>
      <c r="F186" s="10" t="s">
        <v>30</v>
      </c>
      <c r="G186" s="102">
        <f>SUM(G187:G192)</f>
        <v>150000</v>
      </c>
      <c r="H186" s="102">
        <f>SUM(H187:H192)</f>
        <v>150000</v>
      </c>
      <c r="I186" s="102">
        <f>SUM(I187:I192)</f>
        <v>0</v>
      </c>
      <c r="J186" s="102">
        <f>SUM(J187:J192)</f>
        <v>498600</v>
      </c>
      <c r="K186" s="248">
        <f>SUM(H186:J186)</f>
        <v>648600</v>
      </c>
      <c r="L186" s="101">
        <f t="shared" si="19"/>
        <v>432.4</v>
      </c>
      <c r="M186" s="102">
        <f t="shared" si="17"/>
        <v>498600</v>
      </c>
    </row>
    <row r="187" spans="1:13" x14ac:dyDescent="0.2">
      <c r="A187" s="4"/>
      <c r="B187" s="4"/>
      <c r="C187" s="4"/>
      <c r="D187" s="4">
        <v>614300</v>
      </c>
      <c r="E187" s="258" t="s">
        <v>450</v>
      </c>
      <c r="F187" s="1" t="s">
        <v>502</v>
      </c>
      <c r="G187" s="41">
        <v>50000</v>
      </c>
      <c r="H187" s="41">
        <v>50000</v>
      </c>
      <c r="I187" s="46"/>
      <c r="J187" s="46"/>
      <c r="K187" s="83">
        <f t="shared" si="18"/>
        <v>50000</v>
      </c>
      <c r="L187" s="74">
        <f t="shared" si="19"/>
        <v>100</v>
      </c>
      <c r="M187" s="41">
        <f t="shared" si="17"/>
        <v>0</v>
      </c>
    </row>
    <row r="188" spans="1:13" x14ac:dyDescent="0.2">
      <c r="A188" s="4"/>
      <c r="B188" s="4"/>
      <c r="C188" s="4"/>
      <c r="D188" s="4">
        <v>614300</v>
      </c>
      <c r="E188" s="258" t="s">
        <v>450</v>
      </c>
      <c r="F188" s="5" t="s">
        <v>381</v>
      </c>
      <c r="G188" s="41">
        <v>50000</v>
      </c>
      <c r="H188" s="41">
        <v>50000</v>
      </c>
      <c r="I188" s="46"/>
      <c r="J188" s="46"/>
      <c r="K188" s="83">
        <f t="shared" si="18"/>
        <v>50000</v>
      </c>
      <c r="L188" s="74">
        <f t="shared" si="19"/>
        <v>100</v>
      </c>
      <c r="M188" s="41">
        <f t="shared" si="17"/>
        <v>0</v>
      </c>
    </row>
    <row r="189" spans="1:13" ht="33.75" x14ac:dyDescent="0.2">
      <c r="A189" s="4"/>
      <c r="B189" s="4"/>
      <c r="C189" s="4"/>
      <c r="D189" s="4">
        <v>614500</v>
      </c>
      <c r="E189" s="258" t="s">
        <v>451</v>
      </c>
      <c r="F189" s="1" t="s">
        <v>602</v>
      </c>
      <c r="G189" s="41"/>
      <c r="H189" s="41"/>
      <c r="I189" s="46"/>
      <c r="J189" s="46">
        <v>254200</v>
      </c>
      <c r="K189" s="83">
        <f t="shared" si="18"/>
        <v>254200</v>
      </c>
      <c r="L189" s="74" t="e">
        <f t="shared" si="19"/>
        <v>#DIV/0!</v>
      </c>
      <c r="M189" s="41">
        <f t="shared" si="17"/>
        <v>254200</v>
      </c>
    </row>
    <row r="190" spans="1:13" ht="33.75" x14ac:dyDescent="0.2">
      <c r="A190" s="4"/>
      <c r="B190" s="4"/>
      <c r="C190" s="4"/>
      <c r="D190" s="4">
        <v>614500</v>
      </c>
      <c r="E190" s="258" t="s">
        <v>451</v>
      </c>
      <c r="F190" s="1" t="s">
        <v>603</v>
      </c>
      <c r="G190" s="41"/>
      <c r="H190" s="41"/>
      <c r="I190" s="46"/>
      <c r="J190" s="46">
        <v>195500</v>
      </c>
      <c r="K190" s="83">
        <f t="shared" si="18"/>
        <v>195500</v>
      </c>
      <c r="L190" s="74" t="e">
        <f t="shared" si="19"/>
        <v>#DIV/0!</v>
      </c>
      <c r="M190" s="41">
        <f t="shared" si="17"/>
        <v>195500</v>
      </c>
    </row>
    <row r="191" spans="1:13" ht="45" x14ac:dyDescent="0.2">
      <c r="A191" s="4"/>
      <c r="B191" s="4"/>
      <c r="C191" s="4"/>
      <c r="D191" s="4">
        <v>614500</v>
      </c>
      <c r="E191" s="258" t="s">
        <v>451</v>
      </c>
      <c r="F191" s="1" t="s">
        <v>604</v>
      </c>
      <c r="G191" s="41"/>
      <c r="H191" s="41"/>
      <c r="I191" s="46"/>
      <c r="J191" s="46">
        <v>48900</v>
      </c>
      <c r="K191" s="83">
        <f t="shared" si="18"/>
        <v>48900</v>
      </c>
      <c r="L191" s="74" t="e">
        <f t="shared" si="19"/>
        <v>#DIV/0!</v>
      </c>
      <c r="M191" s="41">
        <f t="shared" si="17"/>
        <v>48900</v>
      </c>
    </row>
    <row r="192" spans="1:13" x14ac:dyDescent="0.2">
      <c r="A192" s="4"/>
      <c r="B192" s="4"/>
      <c r="C192" s="4"/>
      <c r="D192" s="4">
        <v>614700</v>
      </c>
      <c r="E192" s="258" t="s">
        <v>450</v>
      </c>
      <c r="F192" s="5" t="s">
        <v>375</v>
      </c>
      <c r="G192" s="41">
        <v>50000</v>
      </c>
      <c r="H192" s="41">
        <v>50000</v>
      </c>
      <c r="I192" s="46"/>
      <c r="J192" s="46"/>
      <c r="K192" s="83">
        <f t="shared" si="18"/>
        <v>50000</v>
      </c>
      <c r="L192" s="74">
        <f t="shared" si="19"/>
        <v>100</v>
      </c>
      <c r="M192" s="41">
        <f t="shared" si="17"/>
        <v>0</v>
      </c>
    </row>
    <row r="193" spans="1:13" x14ac:dyDescent="0.2">
      <c r="A193" s="4"/>
      <c r="B193" s="4"/>
      <c r="C193" s="4"/>
      <c r="D193" s="11">
        <v>616300</v>
      </c>
      <c r="E193" s="268"/>
      <c r="F193" s="14" t="s">
        <v>178</v>
      </c>
      <c r="G193" s="40">
        <v>0</v>
      </c>
      <c r="H193" s="40">
        <v>0</v>
      </c>
      <c r="I193" s="47"/>
      <c r="J193" s="47"/>
      <c r="K193" s="50">
        <f t="shared" si="18"/>
        <v>0</v>
      </c>
      <c r="L193" s="73" t="e">
        <f t="shared" si="19"/>
        <v>#DIV/0!</v>
      </c>
      <c r="M193" s="40">
        <f t="shared" si="17"/>
        <v>0</v>
      </c>
    </row>
    <row r="194" spans="1:13" x14ac:dyDescent="0.2">
      <c r="A194" s="4"/>
      <c r="B194" s="4"/>
      <c r="C194" s="4"/>
      <c r="D194" s="64">
        <v>820000</v>
      </c>
      <c r="E194" s="269" t="s">
        <v>416</v>
      </c>
      <c r="F194" s="69" t="s">
        <v>240</v>
      </c>
      <c r="G194" s="7">
        <f>SUM(G195:G197)</f>
        <v>3000</v>
      </c>
      <c r="H194" s="7">
        <f>SUM(H195:H197)</f>
        <v>3000</v>
      </c>
      <c r="I194" s="7">
        <f>SUM(I195:I197)</f>
        <v>0</v>
      </c>
      <c r="J194" s="7">
        <f>SUM(J195:J197)</f>
        <v>0</v>
      </c>
      <c r="K194" s="87">
        <f t="shared" si="18"/>
        <v>3000</v>
      </c>
      <c r="L194" s="76">
        <f t="shared" si="19"/>
        <v>100</v>
      </c>
      <c r="M194" s="7">
        <f t="shared" si="17"/>
        <v>0</v>
      </c>
    </row>
    <row r="195" spans="1:13" x14ac:dyDescent="0.2">
      <c r="A195" s="4"/>
      <c r="B195" s="4"/>
      <c r="C195" s="4"/>
      <c r="D195" s="4">
        <v>821310</v>
      </c>
      <c r="E195" s="265"/>
      <c r="F195" s="16" t="s">
        <v>229</v>
      </c>
      <c r="G195" s="41">
        <v>3000</v>
      </c>
      <c r="H195" s="41">
        <v>3000</v>
      </c>
      <c r="I195" s="46">
        <v>0</v>
      </c>
      <c r="J195" s="46"/>
      <c r="K195" s="83">
        <f t="shared" si="18"/>
        <v>3000</v>
      </c>
      <c r="L195" s="74">
        <f t="shared" si="19"/>
        <v>100</v>
      </c>
      <c r="M195" s="41">
        <f t="shared" si="17"/>
        <v>0</v>
      </c>
    </row>
    <row r="196" spans="1:13" x14ac:dyDescent="0.2">
      <c r="A196" s="4"/>
      <c r="B196" s="4"/>
      <c r="C196" s="4"/>
      <c r="D196" s="4">
        <v>821320</v>
      </c>
      <c r="E196" s="265"/>
      <c r="F196" s="16" t="s">
        <v>230</v>
      </c>
      <c r="G196" s="41"/>
      <c r="H196" s="41"/>
      <c r="I196" s="46">
        <v>0</v>
      </c>
      <c r="J196" s="46"/>
      <c r="K196" s="83">
        <f t="shared" si="18"/>
        <v>0</v>
      </c>
      <c r="L196" s="74" t="e">
        <f t="shared" si="19"/>
        <v>#DIV/0!</v>
      </c>
      <c r="M196" s="41">
        <f t="shared" si="17"/>
        <v>0</v>
      </c>
    </row>
    <row r="197" spans="1:13" x14ac:dyDescent="0.2">
      <c r="A197" s="4"/>
      <c r="B197" s="4"/>
      <c r="C197" s="4"/>
      <c r="D197" s="4">
        <v>823300</v>
      </c>
      <c r="E197" s="268"/>
      <c r="F197" s="5" t="s">
        <v>182</v>
      </c>
      <c r="G197" s="41"/>
      <c r="H197" s="41"/>
      <c r="I197" s="46"/>
      <c r="J197" s="46"/>
      <c r="K197" s="83">
        <f t="shared" si="18"/>
        <v>0</v>
      </c>
      <c r="L197" s="74" t="e">
        <f t="shared" si="19"/>
        <v>#DIV/0!</v>
      </c>
      <c r="M197" s="41">
        <f t="shared" si="17"/>
        <v>0</v>
      </c>
    </row>
    <row r="198" spans="1:13" x14ac:dyDescent="0.2">
      <c r="A198" s="4"/>
      <c r="B198" s="4"/>
      <c r="C198" s="4"/>
      <c r="D198" s="4"/>
      <c r="E198" s="268"/>
      <c r="F198" s="25" t="s">
        <v>46</v>
      </c>
      <c r="G198" s="7">
        <v>12</v>
      </c>
      <c r="H198" s="7">
        <v>12</v>
      </c>
      <c r="I198" s="84"/>
      <c r="J198" s="84"/>
      <c r="K198" s="87">
        <f t="shared" si="18"/>
        <v>12</v>
      </c>
      <c r="L198" s="76">
        <f t="shared" si="19"/>
        <v>100</v>
      </c>
      <c r="M198" s="7">
        <f t="shared" si="17"/>
        <v>0</v>
      </c>
    </row>
    <row r="199" spans="1:13" x14ac:dyDescent="0.2">
      <c r="F199" s="21"/>
      <c r="G199" s="42"/>
      <c r="H199" s="526"/>
      <c r="I199" s="526"/>
      <c r="J199" s="526"/>
      <c r="K199" s="526"/>
      <c r="L199" s="526"/>
      <c r="M199" s="22"/>
    </row>
    <row r="200" spans="1:13" ht="6.75" customHeight="1" x14ac:dyDescent="0.2">
      <c r="A200" s="28"/>
      <c r="B200" s="28"/>
      <c r="C200" s="28"/>
      <c r="D200" s="28"/>
      <c r="E200" s="28"/>
      <c r="F200" s="29"/>
      <c r="G200" s="43"/>
      <c r="H200" s="527"/>
      <c r="I200" s="527"/>
      <c r="J200" s="527"/>
      <c r="K200" s="527"/>
      <c r="L200" s="527"/>
      <c r="M200" s="23"/>
    </row>
    <row r="201" spans="1:13" ht="12.75" customHeight="1" x14ac:dyDescent="0.2">
      <c r="A201" s="5" t="s">
        <v>48</v>
      </c>
      <c r="B201" s="5" t="s">
        <v>49</v>
      </c>
      <c r="C201" s="5" t="s">
        <v>50</v>
      </c>
      <c r="D201" s="3" t="s">
        <v>7</v>
      </c>
      <c r="E201" s="3" t="s">
        <v>130</v>
      </c>
      <c r="F201" s="3" t="s">
        <v>51</v>
      </c>
      <c r="G201" s="520" t="s">
        <v>558</v>
      </c>
      <c r="H201" s="514" t="s">
        <v>328</v>
      </c>
      <c r="I201" s="514" t="s">
        <v>500</v>
      </c>
      <c r="J201" s="516" t="s">
        <v>324</v>
      </c>
      <c r="K201" s="512" t="s">
        <v>583</v>
      </c>
      <c r="L201" s="15" t="s">
        <v>52</v>
      </c>
      <c r="M201" s="3" t="s">
        <v>123</v>
      </c>
    </row>
    <row r="202" spans="1:13" ht="33.75" customHeight="1" x14ac:dyDescent="0.2">
      <c r="A202" s="5" t="s">
        <v>53</v>
      </c>
      <c r="B202" s="5"/>
      <c r="C202" s="5" t="s">
        <v>54</v>
      </c>
      <c r="D202" s="3" t="s">
        <v>11</v>
      </c>
      <c r="E202" s="3" t="s">
        <v>131</v>
      </c>
      <c r="F202" s="3" t="s">
        <v>55</v>
      </c>
      <c r="G202" s="522"/>
      <c r="H202" s="515"/>
      <c r="I202" s="513"/>
      <c r="J202" s="517"/>
      <c r="K202" s="523"/>
      <c r="L202" s="15" t="s">
        <v>325</v>
      </c>
      <c r="M202" s="3" t="s">
        <v>326</v>
      </c>
    </row>
    <row r="203" spans="1:13" x14ac:dyDescent="0.2">
      <c r="A203" s="85">
        <v>1</v>
      </c>
      <c r="B203" s="85">
        <v>2</v>
      </c>
      <c r="C203" s="85">
        <v>3</v>
      </c>
      <c r="D203" s="85">
        <v>4</v>
      </c>
      <c r="E203" s="85">
        <v>5</v>
      </c>
      <c r="F203" s="85">
        <v>6</v>
      </c>
      <c r="G203" s="85">
        <v>7</v>
      </c>
      <c r="H203" s="85">
        <v>8</v>
      </c>
      <c r="I203" s="85">
        <v>9</v>
      </c>
      <c r="J203" s="85">
        <v>10</v>
      </c>
      <c r="K203" s="209" t="s">
        <v>327</v>
      </c>
      <c r="L203" s="86">
        <v>12</v>
      </c>
      <c r="M203" s="85">
        <v>13</v>
      </c>
    </row>
    <row r="204" spans="1:13" x14ac:dyDescent="0.2">
      <c r="A204" s="5">
        <v>11</v>
      </c>
      <c r="B204" s="5"/>
      <c r="C204" s="5"/>
      <c r="D204" s="3"/>
      <c r="E204" s="81"/>
      <c r="F204" s="2" t="s">
        <v>64</v>
      </c>
      <c r="G204" s="41"/>
      <c r="H204" s="41"/>
      <c r="I204" s="46"/>
      <c r="J204" s="46"/>
      <c r="K204" s="46"/>
      <c r="L204" s="27"/>
      <c r="M204" s="5"/>
    </row>
    <row r="205" spans="1:13" x14ac:dyDescent="0.2">
      <c r="A205" s="4"/>
      <c r="B205" s="3" t="s">
        <v>65</v>
      </c>
      <c r="C205" s="3" t="s">
        <v>58</v>
      </c>
      <c r="D205" s="3"/>
      <c r="E205" s="81"/>
      <c r="F205" s="9" t="s">
        <v>64</v>
      </c>
      <c r="G205" s="41"/>
      <c r="H205" s="41"/>
      <c r="I205" s="46"/>
      <c r="J205" s="46"/>
      <c r="K205" s="46"/>
      <c r="L205" s="27"/>
      <c r="M205" s="5"/>
    </row>
    <row r="206" spans="1:13" x14ac:dyDescent="0.2">
      <c r="A206" s="4"/>
      <c r="B206" s="4"/>
      <c r="C206" s="4"/>
      <c r="D206" s="4"/>
      <c r="E206" s="258"/>
      <c r="F206" s="2" t="s">
        <v>275</v>
      </c>
      <c r="G206" s="88">
        <f>SUM(G207+G252)</f>
        <v>323319</v>
      </c>
      <c r="H206" s="88">
        <f>SUM(H207+H252)</f>
        <v>283319</v>
      </c>
      <c r="I206" s="88">
        <f>SUM(I207+I252)</f>
        <v>0</v>
      </c>
      <c r="J206" s="88">
        <f>SUM(J207+J252)</f>
        <v>40000</v>
      </c>
      <c r="K206" s="87">
        <f t="shared" ref="K206:K221" si="20">SUM(H206:J206)</f>
        <v>323319</v>
      </c>
      <c r="L206" s="76">
        <f t="shared" ref="L206:L255" si="21">K206/G206*100</f>
        <v>100</v>
      </c>
      <c r="M206" s="7">
        <f t="shared" ref="M206:M255" si="22">K206-G206</f>
        <v>0</v>
      </c>
    </row>
    <row r="207" spans="1:13" x14ac:dyDescent="0.2">
      <c r="A207" s="4"/>
      <c r="B207" s="4"/>
      <c r="C207" s="4"/>
      <c r="D207" s="64">
        <v>610000</v>
      </c>
      <c r="E207" s="260"/>
      <c r="F207" s="65" t="s">
        <v>242</v>
      </c>
      <c r="G207" s="88">
        <f>SUM(G208+G221+G222+G250+G251)</f>
        <v>280319</v>
      </c>
      <c r="H207" s="88">
        <f>SUM(H208+H221+H222+H250+H251)</f>
        <v>280319</v>
      </c>
      <c r="I207" s="88">
        <f>SUM(I208+I221+I222+I250+I251)</f>
        <v>0</v>
      </c>
      <c r="J207" s="88">
        <f>SUM(J208+J221+J222+J250+J251)</f>
        <v>0</v>
      </c>
      <c r="K207" s="87">
        <f t="shared" si="20"/>
        <v>280319</v>
      </c>
      <c r="L207" s="76">
        <f t="shared" si="21"/>
        <v>100</v>
      </c>
      <c r="M207" s="7">
        <f t="shared" si="22"/>
        <v>0</v>
      </c>
    </row>
    <row r="208" spans="1:13" x14ac:dyDescent="0.2">
      <c r="A208" s="4"/>
      <c r="B208" s="4"/>
      <c r="C208" s="4"/>
      <c r="D208" s="9">
        <v>611000</v>
      </c>
      <c r="E208" s="259"/>
      <c r="F208" s="10" t="s">
        <v>13</v>
      </c>
      <c r="G208" s="45">
        <f>SUM(G209+G213)</f>
        <v>165110</v>
      </c>
      <c r="H208" s="45">
        <f>SUM(H209+H213)</f>
        <v>165110</v>
      </c>
      <c r="I208" s="45">
        <f>SUM(I209+I213)</f>
        <v>0</v>
      </c>
      <c r="J208" s="45">
        <f>SUM(J209+J213)</f>
        <v>0</v>
      </c>
      <c r="K208" s="50">
        <f t="shared" si="20"/>
        <v>165110</v>
      </c>
      <c r="L208" s="73">
        <f t="shared" si="21"/>
        <v>100</v>
      </c>
      <c r="M208" s="40">
        <f t="shared" si="22"/>
        <v>0</v>
      </c>
    </row>
    <row r="209" spans="1:13" x14ac:dyDescent="0.2">
      <c r="A209" s="4"/>
      <c r="B209" s="4"/>
      <c r="C209" s="4"/>
      <c r="D209" s="11">
        <v>611100</v>
      </c>
      <c r="E209" s="257" t="s">
        <v>416</v>
      </c>
      <c r="F209" s="10" t="s">
        <v>317</v>
      </c>
      <c r="G209" s="45">
        <f>SUM(G210:G212)</f>
        <v>126027</v>
      </c>
      <c r="H209" s="45">
        <f>SUM(H210:H212)</f>
        <v>126027</v>
      </c>
      <c r="I209" s="45">
        <f>SUM(I210:I212)</f>
        <v>0</v>
      </c>
      <c r="J209" s="45">
        <f>SUM(J210:J212)</f>
        <v>0</v>
      </c>
      <c r="K209" s="50">
        <f t="shared" si="20"/>
        <v>126027</v>
      </c>
      <c r="L209" s="73">
        <f t="shared" si="21"/>
        <v>100</v>
      </c>
      <c r="M209" s="40">
        <f t="shared" si="22"/>
        <v>0</v>
      </c>
    </row>
    <row r="210" spans="1:13" x14ac:dyDescent="0.2">
      <c r="A210" s="4"/>
      <c r="B210" s="4"/>
      <c r="C210" s="4"/>
      <c r="D210" s="12">
        <v>611110</v>
      </c>
      <c r="E210" s="255"/>
      <c r="F210" s="5" t="s">
        <v>255</v>
      </c>
      <c r="G210" s="41">
        <v>86959</v>
      </c>
      <c r="H210" s="41">
        <v>86959</v>
      </c>
      <c r="I210" s="46"/>
      <c r="J210" s="46"/>
      <c r="K210" s="83">
        <f t="shared" si="20"/>
        <v>86959</v>
      </c>
      <c r="L210" s="74">
        <f t="shared" si="21"/>
        <v>100</v>
      </c>
      <c r="M210" s="41">
        <f t="shared" si="22"/>
        <v>0</v>
      </c>
    </row>
    <row r="211" spans="1:13" x14ac:dyDescent="0.2">
      <c r="A211" s="4"/>
      <c r="B211" s="4"/>
      <c r="C211" s="4"/>
      <c r="D211" s="12">
        <v>611130</v>
      </c>
      <c r="E211" s="255"/>
      <c r="F211" s="5" t="s">
        <v>14</v>
      </c>
      <c r="G211" s="41">
        <v>39068</v>
      </c>
      <c r="H211" s="41">
        <v>39068</v>
      </c>
      <c r="I211" s="46"/>
      <c r="J211" s="46"/>
      <c r="K211" s="83">
        <f t="shared" si="20"/>
        <v>39068</v>
      </c>
      <c r="L211" s="74">
        <f t="shared" si="21"/>
        <v>100</v>
      </c>
      <c r="M211" s="41">
        <f t="shared" si="22"/>
        <v>0</v>
      </c>
    </row>
    <row r="212" spans="1:13" x14ac:dyDescent="0.2">
      <c r="A212" s="4"/>
      <c r="B212" s="4"/>
      <c r="C212" s="4"/>
      <c r="D212" s="12">
        <v>611155</v>
      </c>
      <c r="E212" s="255"/>
      <c r="F212" s="5" t="s">
        <v>18</v>
      </c>
      <c r="G212" s="41"/>
      <c r="H212" s="41"/>
      <c r="I212" s="46"/>
      <c r="J212" s="46"/>
      <c r="K212" s="83">
        <f t="shared" si="20"/>
        <v>0</v>
      </c>
      <c r="L212" s="74" t="e">
        <f t="shared" si="21"/>
        <v>#DIV/0!</v>
      </c>
      <c r="M212" s="41">
        <f t="shared" si="22"/>
        <v>0</v>
      </c>
    </row>
    <row r="213" spans="1:13" x14ac:dyDescent="0.2">
      <c r="A213" s="4"/>
      <c r="B213" s="4"/>
      <c r="C213" s="4"/>
      <c r="D213" s="11">
        <v>611200</v>
      </c>
      <c r="E213" s="257" t="s">
        <v>416</v>
      </c>
      <c r="F213" s="10" t="s">
        <v>318</v>
      </c>
      <c r="G213" s="45">
        <f>SUM(G214:G220)</f>
        <v>39083</v>
      </c>
      <c r="H213" s="45">
        <f>SUM(H214:H220)</f>
        <v>39083</v>
      </c>
      <c r="I213" s="45">
        <f>SUM(I214:I220)</f>
        <v>0</v>
      </c>
      <c r="J213" s="45">
        <f>SUM(J214:J220)</f>
        <v>0</v>
      </c>
      <c r="K213" s="50">
        <f t="shared" si="20"/>
        <v>39083</v>
      </c>
      <c r="L213" s="73">
        <f t="shared" si="21"/>
        <v>100</v>
      </c>
      <c r="M213" s="40">
        <f t="shared" si="22"/>
        <v>0</v>
      </c>
    </row>
    <row r="214" spans="1:13" x14ac:dyDescent="0.2">
      <c r="A214" s="4"/>
      <c r="B214" s="4"/>
      <c r="C214" s="4"/>
      <c r="D214" s="12">
        <v>611211</v>
      </c>
      <c r="E214" s="255"/>
      <c r="F214" s="5" t="s">
        <v>310</v>
      </c>
      <c r="G214" s="41">
        <v>14700</v>
      </c>
      <c r="H214" s="41">
        <v>14700</v>
      </c>
      <c r="I214" s="46"/>
      <c r="J214" s="46"/>
      <c r="K214" s="83">
        <f t="shared" si="20"/>
        <v>14700</v>
      </c>
      <c r="L214" s="74">
        <f t="shared" si="21"/>
        <v>100</v>
      </c>
      <c r="M214" s="41">
        <f t="shared" si="22"/>
        <v>0</v>
      </c>
    </row>
    <row r="215" spans="1:13" x14ac:dyDescent="0.2">
      <c r="A215" s="4"/>
      <c r="B215" s="4"/>
      <c r="C215" s="4"/>
      <c r="D215" s="12">
        <v>611214</v>
      </c>
      <c r="E215" s="255"/>
      <c r="F215" s="5" t="s">
        <v>142</v>
      </c>
      <c r="G215" s="41"/>
      <c r="H215" s="41"/>
      <c r="I215" s="46"/>
      <c r="J215" s="46"/>
      <c r="K215" s="83">
        <f t="shared" si="20"/>
        <v>0</v>
      </c>
      <c r="L215" s="74" t="e">
        <f t="shared" si="21"/>
        <v>#DIV/0!</v>
      </c>
      <c r="M215" s="41">
        <f t="shared" si="22"/>
        <v>0</v>
      </c>
    </row>
    <row r="216" spans="1:13" x14ac:dyDescent="0.2">
      <c r="A216" s="4"/>
      <c r="B216" s="4"/>
      <c r="C216" s="4"/>
      <c r="D216" s="12">
        <v>611216</v>
      </c>
      <c r="E216" s="255"/>
      <c r="F216" s="5" t="s">
        <v>143</v>
      </c>
      <c r="G216" s="41"/>
      <c r="H216" s="41"/>
      <c r="I216" s="46"/>
      <c r="J216" s="46"/>
      <c r="K216" s="83">
        <f t="shared" si="20"/>
        <v>0</v>
      </c>
      <c r="L216" s="74" t="e">
        <f t="shared" si="21"/>
        <v>#DIV/0!</v>
      </c>
      <c r="M216" s="41">
        <f t="shared" si="22"/>
        <v>0</v>
      </c>
    </row>
    <row r="217" spans="1:13" x14ac:dyDescent="0.2">
      <c r="A217" s="4"/>
      <c r="B217" s="4"/>
      <c r="C217" s="4"/>
      <c r="D217" s="12">
        <v>611221</v>
      </c>
      <c r="E217" s="255"/>
      <c r="F217" s="5" t="s">
        <v>15</v>
      </c>
      <c r="G217" s="41">
        <v>15488</v>
      </c>
      <c r="H217" s="41">
        <v>15488</v>
      </c>
      <c r="I217" s="46"/>
      <c r="J217" s="46"/>
      <c r="K217" s="83">
        <f t="shared" si="20"/>
        <v>15488</v>
      </c>
      <c r="L217" s="74">
        <f t="shared" si="21"/>
        <v>100</v>
      </c>
      <c r="M217" s="41">
        <f t="shared" si="22"/>
        <v>0</v>
      </c>
    </row>
    <row r="218" spans="1:13" x14ac:dyDescent="0.2">
      <c r="A218" s="4"/>
      <c r="B218" s="4"/>
      <c r="C218" s="4"/>
      <c r="D218" s="4">
        <v>611224</v>
      </c>
      <c r="E218" s="258"/>
      <c r="F218" s="5" t="s">
        <v>16</v>
      </c>
      <c r="G218" s="41">
        <v>3895</v>
      </c>
      <c r="H218" s="41">
        <v>3895</v>
      </c>
      <c r="I218" s="46"/>
      <c r="J218" s="46"/>
      <c r="K218" s="83">
        <f t="shared" si="20"/>
        <v>3895</v>
      </c>
      <c r="L218" s="74">
        <f t="shared" si="21"/>
        <v>100</v>
      </c>
      <c r="M218" s="41">
        <f t="shared" si="22"/>
        <v>0</v>
      </c>
    </row>
    <row r="219" spans="1:13" x14ac:dyDescent="0.2">
      <c r="A219" s="4"/>
      <c r="B219" s="4"/>
      <c r="C219" s="4"/>
      <c r="D219" s="4">
        <v>611225</v>
      </c>
      <c r="E219" s="258"/>
      <c r="F219" s="16" t="s">
        <v>17</v>
      </c>
      <c r="G219" s="41"/>
      <c r="H219" s="41"/>
      <c r="I219" s="46"/>
      <c r="J219" s="46"/>
      <c r="K219" s="83">
        <f t="shared" si="20"/>
        <v>0</v>
      </c>
      <c r="L219" s="74" t="e">
        <f t="shared" si="21"/>
        <v>#DIV/0!</v>
      </c>
      <c r="M219" s="41">
        <f t="shared" si="22"/>
        <v>0</v>
      </c>
    </row>
    <row r="220" spans="1:13" x14ac:dyDescent="0.2">
      <c r="A220" s="4"/>
      <c r="B220" s="4"/>
      <c r="C220" s="4"/>
      <c r="D220" s="4">
        <v>611227</v>
      </c>
      <c r="E220" s="258"/>
      <c r="F220" s="16" t="s">
        <v>19</v>
      </c>
      <c r="G220" s="41">
        <v>5000</v>
      </c>
      <c r="H220" s="41">
        <v>5000</v>
      </c>
      <c r="I220" s="46"/>
      <c r="J220" s="46"/>
      <c r="K220" s="83">
        <f t="shared" si="20"/>
        <v>5000</v>
      </c>
      <c r="L220" s="74">
        <f t="shared" si="21"/>
        <v>100</v>
      </c>
      <c r="M220" s="41">
        <f t="shared" si="22"/>
        <v>0</v>
      </c>
    </row>
    <row r="221" spans="1:13" x14ac:dyDescent="0.2">
      <c r="A221" s="4"/>
      <c r="B221" s="4"/>
      <c r="C221" s="4"/>
      <c r="D221" s="9">
        <v>612100</v>
      </c>
      <c r="E221" s="259" t="s">
        <v>416</v>
      </c>
      <c r="F221" s="10" t="s">
        <v>20</v>
      </c>
      <c r="G221" s="40">
        <v>6301</v>
      </c>
      <c r="H221" s="40">
        <v>6301</v>
      </c>
      <c r="I221" s="47"/>
      <c r="J221" s="47"/>
      <c r="K221" s="50">
        <f t="shared" si="20"/>
        <v>6301</v>
      </c>
      <c r="L221" s="73">
        <f t="shared" si="21"/>
        <v>100</v>
      </c>
      <c r="M221" s="40">
        <f t="shared" si="22"/>
        <v>0</v>
      </c>
    </row>
    <row r="222" spans="1:13" x14ac:dyDescent="0.2">
      <c r="A222" s="4"/>
      <c r="B222" s="4"/>
      <c r="C222" s="4"/>
      <c r="D222" s="9">
        <v>613000</v>
      </c>
      <c r="E222" s="259"/>
      <c r="F222" s="10" t="s">
        <v>185</v>
      </c>
      <c r="G222" s="45">
        <f>SUM(G223+G226+G232+G237+G238+G239+G240+G229)</f>
        <v>36408</v>
      </c>
      <c r="H222" s="45">
        <f t="shared" ref="H222:K222" si="23">SUM(H223+H226+H232+H237+H238+H239+H240+H229)</f>
        <v>36408</v>
      </c>
      <c r="I222" s="45">
        <f t="shared" si="23"/>
        <v>0</v>
      </c>
      <c r="J222" s="45">
        <f t="shared" si="23"/>
        <v>0</v>
      </c>
      <c r="K222" s="45">
        <f t="shared" si="23"/>
        <v>36408</v>
      </c>
      <c r="L222" s="73">
        <f t="shared" si="21"/>
        <v>100</v>
      </c>
      <c r="M222" s="40">
        <f t="shared" si="22"/>
        <v>0</v>
      </c>
    </row>
    <row r="223" spans="1:13" x14ac:dyDescent="0.2">
      <c r="A223" s="4"/>
      <c r="B223" s="4"/>
      <c r="C223" s="4"/>
      <c r="D223" s="11">
        <v>613100</v>
      </c>
      <c r="E223" s="257" t="s">
        <v>416</v>
      </c>
      <c r="F223" s="10" t="s">
        <v>175</v>
      </c>
      <c r="G223" s="45">
        <f>SUM(G224:G225)</f>
        <v>2000</v>
      </c>
      <c r="H223" s="45">
        <f>SUM(H224:H225)</f>
        <v>2000</v>
      </c>
      <c r="I223" s="45">
        <f>SUM(I224:I225)</f>
        <v>0</v>
      </c>
      <c r="J223" s="45">
        <f>SUM(J224:J225)</f>
        <v>0</v>
      </c>
      <c r="K223" s="50">
        <f t="shared" ref="K223:K255" si="24">SUM(H223:J223)</f>
        <v>2000</v>
      </c>
      <c r="L223" s="73">
        <f t="shared" si="21"/>
        <v>100</v>
      </c>
      <c r="M223" s="40">
        <f t="shared" si="22"/>
        <v>0</v>
      </c>
    </row>
    <row r="224" spans="1:13" x14ac:dyDescent="0.2">
      <c r="A224" s="4"/>
      <c r="B224" s="4"/>
      <c r="C224" s="4"/>
      <c r="D224" s="4">
        <v>613110</v>
      </c>
      <c r="E224" s="258"/>
      <c r="F224" s="5" t="s">
        <v>174</v>
      </c>
      <c r="G224" s="41">
        <v>1000</v>
      </c>
      <c r="H224" s="41">
        <v>1000</v>
      </c>
      <c r="I224" s="46"/>
      <c r="J224" s="46"/>
      <c r="K224" s="83">
        <f t="shared" si="24"/>
        <v>1000</v>
      </c>
      <c r="L224" s="74">
        <f t="shared" si="21"/>
        <v>100</v>
      </c>
      <c r="M224" s="41">
        <f t="shared" si="22"/>
        <v>0</v>
      </c>
    </row>
    <row r="225" spans="1:13" x14ac:dyDescent="0.2">
      <c r="A225" s="4"/>
      <c r="B225" s="4"/>
      <c r="C225" s="4"/>
      <c r="D225" s="4">
        <v>613120</v>
      </c>
      <c r="E225" s="258"/>
      <c r="F225" s="5" t="s">
        <v>22</v>
      </c>
      <c r="G225" s="41">
        <v>1000</v>
      </c>
      <c r="H225" s="41">
        <v>1000</v>
      </c>
      <c r="I225" s="46"/>
      <c r="J225" s="46"/>
      <c r="K225" s="83">
        <f t="shared" si="24"/>
        <v>1000</v>
      </c>
      <c r="L225" s="74">
        <f t="shared" si="21"/>
        <v>100</v>
      </c>
      <c r="M225" s="41">
        <f t="shared" si="22"/>
        <v>0</v>
      </c>
    </row>
    <row r="226" spans="1:13" x14ac:dyDescent="0.2">
      <c r="A226" s="4"/>
      <c r="B226" s="4"/>
      <c r="C226" s="4"/>
      <c r="D226" s="11">
        <v>613200</v>
      </c>
      <c r="E226" s="271" t="s">
        <v>416</v>
      </c>
      <c r="F226" s="10" t="s">
        <v>186</v>
      </c>
      <c r="G226" s="45">
        <f>SUM(G227:G228)</f>
        <v>0</v>
      </c>
      <c r="H226" s="45">
        <f>SUM(H227:H228)</f>
        <v>0</v>
      </c>
      <c r="I226" s="45">
        <f>SUM(I227:I228)</f>
        <v>0</v>
      </c>
      <c r="J226" s="45">
        <f>SUM(J227:J228)</f>
        <v>0</v>
      </c>
      <c r="K226" s="50">
        <f t="shared" si="24"/>
        <v>0</v>
      </c>
      <c r="L226" s="73" t="e">
        <f t="shared" si="21"/>
        <v>#DIV/0!</v>
      </c>
      <c r="M226" s="40">
        <f t="shared" si="22"/>
        <v>0</v>
      </c>
    </row>
    <row r="227" spans="1:13" x14ac:dyDescent="0.2">
      <c r="A227" s="4"/>
      <c r="B227" s="4"/>
      <c r="C227" s="4"/>
      <c r="D227" s="4">
        <v>613211</v>
      </c>
      <c r="E227" s="258"/>
      <c r="F227" s="5" t="s">
        <v>187</v>
      </c>
      <c r="G227" s="41"/>
      <c r="H227" s="41"/>
      <c r="I227" s="46"/>
      <c r="J227" s="46"/>
      <c r="K227" s="83">
        <f t="shared" si="24"/>
        <v>0</v>
      </c>
      <c r="L227" s="74" t="e">
        <f t="shared" si="21"/>
        <v>#DIV/0!</v>
      </c>
      <c r="M227" s="41">
        <f t="shared" si="22"/>
        <v>0</v>
      </c>
    </row>
    <row r="228" spans="1:13" x14ac:dyDescent="0.2">
      <c r="A228" s="4"/>
      <c r="B228" s="4"/>
      <c r="C228" s="4"/>
      <c r="D228" s="4">
        <v>613212</v>
      </c>
      <c r="E228" s="258"/>
      <c r="F228" s="5" t="s">
        <v>188</v>
      </c>
      <c r="G228" s="41"/>
      <c r="H228" s="41"/>
      <c r="I228" s="46"/>
      <c r="J228" s="46"/>
      <c r="K228" s="83">
        <f t="shared" si="24"/>
        <v>0</v>
      </c>
      <c r="L228" s="74" t="e">
        <f t="shared" si="21"/>
        <v>#DIV/0!</v>
      </c>
      <c r="M228" s="41">
        <f t="shared" si="22"/>
        <v>0</v>
      </c>
    </row>
    <row r="229" spans="1:13" x14ac:dyDescent="0.2">
      <c r="A229" s="4"/>
      <c r="B229" s="4"/>
      <c r="C229" s="4"/>
      <c r="D229" s="11">
        <v>613300</v>
      </c>
      <c r="E229" s="257" t="s">
        <v>416</v>
      </c>
      <c r="F229" s="10" t="s">
        <v>319</v>
      </c>
      <c r="G229" s="45">
        <f>SUM(G230:G231)</f>
        <v>2000</v>
      </c>
      <c r="H229" s="45">
        <f>SUM(H230:H231)</f>
        <v>2000</v>
      </c>
      <c r="I229" s="45">
        <f>SUM(I230:I231)</f>
        <v>0</v>
      </c>
      <c r="J229" s="45">
        <f>SUM(J230:J231)</f>
        <v>0</v>
      </c>
      <c r="K229" s="50">
        <f t="shared" si="24"/>
        <v>2000</v>
      </c>
      <c r="L229" s="73">
        <f t="shared" si="21"/>
        <v>100</v>
      </c>
      <c r="M229" s="40">
        <f t="shared" si="22"/>
        <v>0</v>
      </c>
    </row>
    <row r="230" spans="1:13" x14ac:dyDescent="0.2">
      <c r="A230" s="4"/>
      <c r="B230" s="4"/>
      <c r="C230" s="4"/>
      <c r="D230" s="4">
        <v>613321</v>
      </c>
      <c r="E230" s="258"/>
      <c r="F230" s="5" t="s">
        <v>189</v>
      </c>
      <c r="G230" s="41"/>
      <c r="H230" s="41"/>
      <c r="I230" s="46"/>
      <c r="J230" s="46"/>
      <c r="K230" s="83">
        <f t="shared" si="24"/>
        <v>0</v>
      </c>
      <c r="L230" s="74" t="e">
        <f t="shared" si="21"/>
        <v>#DIV/0!</v>
      </c>
      <c r="M230" s="41">
        <f t="shared" si="22"/>
        <v>0</v>
      </c>
    </row>
    <row r="231" spans="1:13" x14ac:dyDescent="0.2">
      <c r="A231" s="4"/>
      <c r="B231" s="4"/>
      <c r="C231" s="4"/>
      <c r="D231" s="4">
        <v>613311</v>
      </c>
      <c r="E231" s="258"/>
      <c r="F231" s="5" t="s">
        <v>206</v>
      </c>
      <c r="G231" s="41">
        <v>2000</v>
      </c>
      <c r="H231" s="41">
        <v>2000</v>
      </c>
      <c r="I231" s="46"/>
      <c r="J231" s="46"/>
      <c r="K231" s="83">
        <f t="shared" si="24"/>
        <v>2000</v>
      </c>
      <c r="L231" s="74">
        <f t="shared" si="21"/>
        <v>100</v>
      </c>
      <c r="M231" s="41">
        <f t="shared" si="22"/>
        <v>0</v>
      </c>
    </row>
    <row r="232" spans="1:13" x14ac:dyDescent="0.2">
      <c r="A232" s="4"/>
      <c r="B232" s="4"/>
      <c r="C232" s="4"/>
      <c r="D232" s="11">
        <v>613400</v>
      </c>
      <c r="E232" s="257" t="s">
        <v>416</v>
      </c>
      <c r="F232" s="10" t="s">
        <v>190</v>
      </c>
      <c r="G232" s="45">
        <f>SUM(G233:G236)</f>
        <v>2800</v>
      </c>
      <c r="H232" s="45">
        <f>SUM(H233:H236)</f>
        <v>2800</v>
      </c>
      <c r="I232" s="45">
        <f>SUM(I233:I236)</f>
        <v>0</v>
      </c>
      <c r="J232" s="45">
        <f>SUM(J233:J236)</f>
        <v>0</v>
      </c>
      <c r="K232" s="50">
        <f t="shared" si="24"/>
        <v>2800</v>
      </c>
      <c r="L232" s="73">
        <f t="shared" si="21"/>
        <v>100</v>
      </c>
      <c r="M232" s="40">
        <f t="shared" si="22"/>
        <v>0</v>
      </c>
    </row>
    <row r="233" spans="1:13" x14ac:dyDescent="0.2">
      <c r="A233" s="4"/>
      <c r="B233" s="4"/>
      <c r="C233" s="4"/>
      <c r="D233" s="4">
        <v>613410</v>
      </c>
      <c r="E233" s="258"/>
      <c r="F233" s="5" t="s">
        <v>191</v>
      </c>
      <c r="G233" s="41">
        <v>600</v>
      </c>
      <c r="H233" s="41">
        <v>600</v>
      </c>
      <c r="I233" s="46"/>
      <c r="J233" s="46"/>
      <c r="K233" s="83">
        <f t="shared" si="24"/>
        <v>600</v>
      </c>
      <c r="L233" s="74">
        <f t="shared" si="21"/>
        <v>100</v>
      </c>
      <c r="M233" s="41">
        <f t="shared" si="22"/>
        <v>0</v>
      </c>
    </row>
    <row r="234" spans="1:13" x14ac:dyDescent="0.2">
      <c r="A234" s="4"/>
      <c r="B234" s="4"/>
      <c r="C234" s="4"/>
      <c r="D234" s="4">
        <v>613416</v>
      </c>
      <c r="E234" s="258"/>
      <c r="F234" s="5" t="s">
        <v>523</v>
      </c>
      <c r="G234" s="41">
        <v>1000</v>
      </c>
      <c r="H234" s="41">
        <v>1000</v>
      </c>
      <c r="I234" s="46"/>
      <c r="J234" s="46"/>
      <c r="K234" s="83">
        <f t="shared" si="24"/>
        <v>1000</v>
      </c>
      <c r="L234" s="74">
        <f t="shared" si="21"/>
        <v>100</v>
      </c>
      <c r="M234" s="41">
        <f t="shared" si="22"/>
        <v>0</v>
      </c>
    </row>
    <row r="235" spans="1:13" x14ac:dyDescent="0.2">
      <c r="A235" s="4"/>
      <c r="B235" s="4"/>
      <c r="C235" s="4"/>
      <c r="D235" s="4">
        <v>613418</v>
      </c>
      <c r="E235" s="258"/>
      <c r="F235" s="5" t="s">
        <v>488</v>
      </c>
      <c r="G235" s="41">
        <v>1000</v>
      </c>
      <c r="H235" s="41">
        <v>1000</v>
      </c>
      <c r="I235" s="46"/>
      <c r="J235" s="46"/>
      <c r="K235" s="83">
        <f t="shared" si="24"/>
        <v>1000</v>
      </c>
      <c r="L235" s="74">
        <f t="shared" si="21"/>
        <v>100</v>
      </c>
      <c r="M235" s="41">
        <f t="shared" si="22"/>
        <v>0</v>
      </c>
    </row>
    <row r="236" spans="1:13" x14ac:dyDescent="0.2">
      <c r="A236" s="4"/>
      <c r="B236" s="4"/>
      <c r="C236" s="4"/>
      <c r="D236" s="4">
        <v>613430</v>
      </c>
      <c r="E236" s="258"/>
      <c r="F236" s="5" t="s">
        <v>192</v>
      </c>
      <c r="G236" s="41">
        <v>200</v>
      </c>
      <c r="H236" s="41">
        <v>200</v>
      </c>
      <c r="I236" s="46"/>
      <c r="J236" s="46"/>
      <c r="K236" s="83">
        <f t="shared" si="24"/>
        <v>200</v>
      </c>
      <c r="L236" s="74">
        <f t="shared" si="21"/>
        <v>100</v>
      </c>
      <c r="M236" s="41">
        <f t="shared" si="22"/>
        <v>0</v>
      </c>
    </row>
    <row r="237" spans="1:13" x14ac:dyDescent="0.2">
      <c r="A237" s="4"/>
      <c r="B237" s="4"/>
      <c r="C237" s="4"/>
      <c r="D237" s="11">
        <v>613500</v>
      </c>
      <c r="E237" s="257" t="s">
        <v>416</v>
      </c>
      <c r="F237" s="10" t="s">
        <v>26</v>
      </c>
      <c r="G237" s="40">
        <v>3000</v>
      </c>
      <c r="H237" s="40">
        <v>3000</v>
      </c>
      <c r="I237" s="47"/>
      <c r="J237" s="47"/>
      <c r="K237" s="50">
        <f t="shared" si="24"/>
        <v>3000</v>
      </c>
      <c r="L237" s="73">
        <f t="shared" si="21"/>
        <v>100</v>
      </c>
      <c r="M237" s="40">
        <f t="shared" si="22"/>
        <v>0</v>
      </c>
    </row>
    <row r="238" spans="1:13" x14ac:dyDescent="0.2">
      <c r="A238" s="4"/>
      <c r="B238" s="4"/>
      <c r="C238" s="4"/>
      <c r="D238" s="11">
        <v>613700</v>
      </c>
      <c r="E238" s="266" t="s">
        <v>416</v>
      </c>
      <c r="F238" s="24" t="s">
        <v>63</v>
      </c>
      <c r="G238" s="40">
        <v>1000</v>
      </c>
      <c r="H238" s="40">
        <v>1000</v>
      </c>
      <c r="I238" s="47"/>
      <c r="J238" s="47"/>
      <c r="K238" s="50">
        <f t="shared" si="24"/>
        <v>1000</v>
      </c>
      <c r="L238" s="73">
        <f t="shared" si="21"/>
        <v>100</v>
      </c>
      <c r="M238" s="40">
        <f t="shared" si="22"/>
        <v>0</v>
      </c>
    </row>
    <row r="239" spans="1:13" x14ac:dyDescent="0.2">
      <c r="A239" s="4"/>
      <c r="B239" s="4"/>
      <c r="C239" s="4"/>
      <c r="D239" s="11">
        <v>613800</v>
      </c>
      <c r="E239" s="266" t="s">
        <v>416</v>
      </c>
      <c r="F239" s="24" t="s">
        <v>541</v>
      </c>
      <c r="G239" s="40">
        <v>2000</v>
      </c>
      <c r="H239" s="40">
        <v>2000</v>
      </c>
      <c r="I239" s="47"/>
      <c r="J239" s="47"/>
      <c r="K239" s="50">
        <f t="shared" si="24"/>
        <v>2000</v>
      </c>
      <c r="L239" s="73">
        <f t="shared" si="21"/>
        <v>100</v>
      </c>
      <c r="M239" s="40">
        <f t="shared" si="22"/>
        <v>0</v>
      </c>
    </row>
    <row r="240" spans="1:13" ht="33.75" x14ac:dyDescent="0.2">
      <c r="A240" s="4"/>
      <c r="B240" s="4"/>
      <c r="C240" s="4"/>
      <c r="D240" s="11">
        <v>613900</v>
      </c>
      <c r="E240" s="257" t="s">
        <v>416</v>
      </c>
      <c r="F240" s="14" t="s">
        <v>284</v>
      </c>
      <c r="G240" s="45">
        <v>23608</v>
      </c>
      <c r="H240" s="45">
        <f>SUM(H241:H249)</f>
        <v>23608</v>
      </c>
      <c r="I240" s="45">
        <f>SUM(I241:I249)</f>
        <v>0</v>
      </c>
      <c r="J240" s="45">
        <f>SUM(J241:J249)</f>
        <v>0</v>
      </c>
      <c r="K240" s="50">
        <f t="shared" si="24"/>
        <v>23608</v>
      </c>
      <c r="L240" s="73">
        <f t="shared" si="21"/>
        <v>100</v>
      </c>
      <c r="M240" s="40">
        <f t="shared" si="22"/>
        <v>0</v>
      </c>
    </row>
    <row r="241" spans="1:13" x14ac:dyDescent="0.2">
      <c r="A241" s="4"/>
      <c r="B241" s="4"/>
      <c r="C241" s="4"/>
      <c r="D241" s="4">
        <v>613910</v>
      </c>
      <c r="E241" s="258"/>
      <c r="F241" s="5" t="s">
        <v>202</v>
      </c>
      <c r="G241" s="41">
        <v>12000</v>
      </c>
      <c r="H241" s="41">
        <v>12000</v>
      </c>
      <c r="I241" s="46"/>
      <c r="J241" s="46"/>
      <c r="K241" s="83">
        <f t="shared" si="24"/>
        <v>12000</v>
      </c>
      <c r="L241" s="74">
        <f t="shared" si="21"/>
        <v>100</v>
      </c>
      <c r="M241" s="41">
        <f t="shared" si="22"/>
        <v>0</v>
      </c>
    </row>
    <row r="242" spans="1:13" x14ac:dyDescent="0.2">
      <c r="A242" s="4"/>
      <c r="B242" s="4"/>
      <c r="C242" s="4"/>
      <c r="D242" s="4">
        <v>613914</v>
      </c>
      <c r="E242" s="258"/>
      <c r="F242" s="5" t="s">
        <v>195</v>
      </c>
      <c r="G242" s="55">
        <v>3000</v>
      </c>
      <c r="H242" s="55">
        <v>3000</v>
      </c>
      <c r="I242" s="82"/>
      <c r="J242" s="82"/>
      <c r="K242" s="83">
        <f t="shared" si="24"/>
        <v>3000</v>
      </c>
      <c r="L242" s="74">
        <f t="shared" si="21"/>
        <v>100</v>
      </c>
      <c r="M242" s="41">
        <f t="shared" si="22"/>
        <v>0</v>
      </c>
    </row>
    <row r="243" spans="1:13" x14ac:dyDescent="0.2">
      <c r="A243" s="4"/>
      <c r="B243" s="4"/>
      <c r="C243" s="4"/>
      <c r="D243" s="4">
        <v>613920</v>
      </c>
      <c r="E243" s="268"/>
      <c r="F243" s="16" t="s">
        <v>196</v>
      </c>
      <c r="G243" s="55">
        <v>1000</v>
      </c>
      <c r="H243" s="55">
        <v>1000</v>
      </c>
      <c r="I243" s="82"/>
      <c r="J243" s="82"/>
      <c r="K243" s="83">
        <f t="shared" si="24"/>
        <v>1000</v>
      </c>
      <c r="L243" s="74">
        <f t="shared" si="21"/>
        <v>100</v>
      </c>
      <c r="M243" s="41">
        <f t="shared" si="22"/>
        <v>0</v>
      </c>
    </row>
    <row r="244" spans="1:13" ht="22.5" x14ac:dyDescent="0.2">
      <c r="A244" s="4"/>
      <c r="B244" s="4"/>
      <c r="C244" s="4"/>
      <c r="D244" s="4">
        <v>613941</v>
      </c>
      <c r="E244" s="268"/>
      <c r="F244" s="61" t="s">
        <v>563</v>
      </c>
      <c r="G244" s="55">
        <v>2000</v>
      </c>
      <c r="H244" s="55">
        <v>2000</v>
      </c>
      <c r="I244" s="82"/>
      <c r="J244" s="82"/>
      <c r="K244" s="83">
        <f t="shared" si="24"/>
        <v>2000</v>
      </c>
      <c r="L244" s="74">
        <f t="shared" si="21"/>
        <v>100</v>
      </c>
      <c r="M244" s="41">
        <f t="shared" si="22"/>
        <v>0</v>
      </c>
    </row>
    <row r="245" spans="1:13" ht="22.5" x14ac:dyDescent="0.2">
      <c r="A245" s="4"/>
      <c r="B245" s="4"/>
      <c r="C245" s="4"/>
      <c r="D245" s="4">
        <v>613976</v>
      </c>
      <c r="E245" s="268"/>
      <c r="F245" s="1" t="s">
        <v>322</v>
      </c>
      <c r="G245" s="55">
        <v>2700</v>
      </c>
      <c r="H245" s="55">
        <v>2700</v>
      </c>
      <c r="I245" s="82"/>
      <c r="J245" s="82"/>
      <c r="K245" s="83">
        <f t="shared" si="24"/>
        <v>2700</v>
      </c>
      <c r="L245" s="74">
        <f t="shared" si="21"/>
        <v>100</v>
      </c>
      <c r="M245" s="41">
        <f t="shared" si="22"/>
        <v>0</v>
      </c>
    </row>
    <row r="246" spans="1:13" x14ac:dyDescent="0.2">
      <c r="A246" s="4"/>
      <c r="B246" s="4"/>
      <c r="C246" s="4"/>
      <c r="D246" s="4">
        <v>613974</v>
      </c>
      <c r="E246" s="258"/>
      <c r="F246" s="5" t="s">
        <v>250</v>
      </c>
      <c r="G246" s="41">
        <v>800</v>
      </c>
      <c r="H246" s="41">
        <v>800</v>
      </c>
      <c r="I246" s="46"/>
      <c r="J246" s="46"/>
      <c r="K246" s="83">
        <f t="shared" si="24"/>
        <v>800</v>
      </c>
      <c r="L246" s="74">
        <f t="shared" si="21"/>
        <v>100</v>
      </c>
      <c r="M246" s="41">
        <f t="shared" si="22"/>
        <v>0</v>
      </c>
    </row>
    <row r="247" spans="1:13" ht="24.95" customHeight="1" x14ac:dyDescent="0.2">
      <c r="A247" s="4"/>
      <c r="B247" s="4"/>
      <c r="C247" s="4"/>
      <c r="D247" s="4">
        <v>613980</v>
      </c>
      <c r="E247" s="268"/>
      <c r="F247" s="61" t="s">
        <v>261</v>
      </c>
      <c r="G247" s="55">
        <v>656</v>
      </c>
      <c r="H247" s="55">
        <v>656</v>
      </c>
      <c r="I247" s="82"/>
      <c r="J247" s="82"/>
      <c r="K247" s="83">
        <f t="shared" si="24"/>
        <v>656</v>
      </c>
      <c r="L247" s="74">
        <f t="shared" si="21"/>
        <v>100</v>
      </c>
      <c r="M247" s="41">
        <f t="shared" si="22"/>
        <v>0</v>
      </c>
    </row>
    <row r="248" spans="1:13" ht="24.95" customHeight="1" x14ac:dyDescent="0.2">
      <c r="A248" s="4"/>
      <c r="B248" s="4"/>
      <c r="C248" s="4"/>
      <c r="D248" s="4">
        <v>613983</v>
      </c>
      <c r="E248" s="258"/>
      <c r="F248" s="1" t="s">
        <v>252</v>
      </c>
      <c r="G248" s="41">
        <v>452</v>
      </c>
      <c r="H248" s="41">
        <v>452</v>
      </c>
      <c r="I248" s="46"/>
      <c r="J248" s="46"/>
      <c r="K248" s="83">
        <f t="shared" si="24"/>
        <v>452</v>
      </c>
      <c r="L248" s="74">
        <f t="shared" si="21"/>
        <v>100</v>
      </c>
      <c r="M248" s="41">
        <f t="shared" si="22"/>
        <v>0</v>
      </c>
    </row>
    <row r="249" spans="1:13" ht="12.75" customHeight="1" x14ac:dyDescent="0.2">
      <c r="A249" s="4"/>
      <c r="B249" s="4"/>
      <c r="C249" s="4"/>
      <c r="D249" s="4">
        <v>613991</v>
      </c>
      <c r="E249" s="268"/>
      <c r="F249" s="61" t="s">
        <v>67</v>
      </c>
      <c r="G249" s="55">
        <v>1000</v>
      </c>
      <c r="H249" s="55">
        <v>1000</v>
      </c>
      <c r="I249" s="82"/>
      <c r="J249" s="82"/>
      <c r="K249" s="83">
        <f t="shared" si="24"/>
        <v>1000</v>
      </c>
      <c r="L249" s="74">
        <f t="shared" si="21"/>
        <v>100</v>
      </c>
      <c r="M249" s="41">
        <f t="shared" si="22"/>
        <v>0</v>
      </c>
    </row>
    <row r="250" spans="1:13" s="221" customFormat="1" ht="12.75" customHeight="1" x14ac:dyDescent="0.2">
      <c r="A250" s="218"/>
      <c r="B250" s="218"/>
      <c r="C250" s="218"/>
      <c r="D250" s="233">
        <v>614400</v>
      </c>
      <c r="E250" s="272" t="s">
        <v>420</v>
      </c>
      <c r="F250" s="234" t="s">
        <v>453</v>
      </c>
      <c r="G250" s="235">
        <v>72500</v>
      </c>
      <c r="H250" s="235">
        <v>72500</v>
      </c>
      <c r="I250" s="236"/>
      <c r="J250" s="236"/>
      <c r="K250" s="237">
        <f t="shared" si="24"/>
        <v>72500</v>
      </c>
      <c r="L250" s="238">
        <f t="shared" si="21"/>
        <v>100</v>
      </c>
      <c r="M250" s="219">
        <f t="shared" si="22"/>
        <v>0</v>
      </c>
    </row>
    <row r="251" spans="1:13" s="221" customFormat="1" ht="12.75" customHeight="1" x14ac:dyDescent="0.2">
      <c r="A251" s="218"/>
      <c r="B251" s="218"/>
      <c r="C251" s="218"/>
      <c r="D251" s="233">
        <v>614500</v>
      </c>
      <c r="E251" s="284" t="s">
        <v>420</v>
      </c>
      <c r="F251" s="234" t="s">
        <v>404</v>
      </c>
      <c r="G251" s="235">
        <v>0</v>
      </c>
      <c r="H251" s="235">
        <v>0</v>
      </c>
      <c r="I251" s="236"/>
      <c r="J251" s="236"/>
      <c r="K251" s="237">
        <f t="shared" si="24"/>
        <v>0</v>
      </c>
      <c r="L251" s="238" t="e">
        <f t="shared" si="21"/>
        <v>#DIV/0!</v>
      </c>
      <c r="M251" s="219">
        <f t="shared" si="22"/>
        <v>0</v>
      </c>
    </row>
    <row r="252" spans="1:13" x14ac:dyDescent="0.2">
      <c r="A252" s="4"/>
      <c r="B252" s="4"/>
      <c r="C252" s="4"/>
      <c r="D252" s="64">
        <v>820000</v>
      </c>
      <c r="E252" s="269" t="s">
        <v>416</v>
      </c>
      <c r="F252" s="69" t="s">
        <v>240</v>
      </c>
      <c r="G252" s="7">
        <f>SUM(G253:G254)</f>
        <v>43000</v>
      </c>
      <c r="H252" s="7">
        <f>SUM(H253:H254)</f>
        <v>3000</v>
      </c>
      <c r="I252" s="7">
        <f>SUM(I253:I254)</f>
        <v>0</v>
      </c>
      <c r="J252" s="7">
        <f>SUM(J253:J254)</f>
        <v>40000</v>
      </c>
      <c r="K252" s="87">
        <f t="shared" si="24"/>
        <v>43000</v>
      </c>
      <c r="L252" s="76">
        <f t="shared" si="21"/>
        <v>100</v>
      </c>
      <c r="M252" s="7">
        <f t="shared" si="22"/>
        <v>0</v>
      </c>
    </row>
    <row r="253" spans="1:13" x14ac:dyDescent="0.2">
      <c r="A253" s="4"/>
      <c r="B253" s="4"/>
      <c r="C253" s="4"/>
      <c r="D253" s="4">
        <v>821310</v>
      </c>
      <c r="E253" s="265"/>
      <c r="F253" s="16" t="s">
        <v>229</v>
      </c>
      <c r="G253" s="41">
        <v>3000</v>
      </c>
      <c r="H253" s="41">
        <v>3000</v>
      </c>
      <c r="I253" s="46"/>
      <c r="J253" s="46"/>
      <c r="K253" s="83">
        <f t="shared" si="24"/>
        <v>3000</v>
      </c>
      <c r="L253" s="74">
        <f t="shared" si="21"/>
        <v>100</v>
      </c>
      <c r="M253" s="41">
        <f t="shared" si="22"/>
        <v>0</v>
      </c>
    </row>
    <row r="254" spans="1:13" x14ac:dyDescent="0.2">
      <c r="A254" s="4"/>
      <c r="B254" s="4"/>
      <c r="C254" s="4"/>
      <c r="D254" s="4">
        <v>821320</v>
      </c>
      <c r="E254" s="265"/>
      <c r="F254" s="16" t="s">
        <v>230</v>
      </c>
      <c r="G254" s="55">
        <v>40000</v>
      </c>
      <c r="H254" s="55">
        <v>0</v>
      </c>
      <c r="I254" s="82"/>
      <c r="J254" s="82">
        <v>40000</v>
      </c>
      <c r="K254" s="83">
        <f t="shared" si="24"/>
        <v>40000</v>
      </c>
      <c r="L254" s="74">
        <f t="shared" si="21"/>
        <v>100</v>
      </c>
      <c r="M254" s="41">
        <f t="shared" si="22"/>
        <v>0</v>
      </c>
    </row>
    <row r="255" spans="1:13" x14ac:dyDescent="0.2">
      <c r="A255" s="4"/>
      <c r="B255" s="4"/>
      <c r="C255" s="4"/>
      <c r="D255" s="4"/>
      <c r="E255" s="258"/>
      <c r="F255" s="2" t="s">
        <v>46</v>
      </c>
      <c r="G255" s="89">
        <v>4</v>
      </c>
      <c r="H255" s="89">
        <v>4</v>
      </c>
      <c r="I255" s="90"/>
      <c r="J255" s="90"/>
      <c r="K255" s="87">
        <f t="shared" si="24"/>
        <v>4</v>
      </c>
      <c r="L255" s="76">
        <f t="shared" si="21"/>
        <v>100</v>
      </c>
      <c r="M255" s="7">
        <f t="shared" si="22"/>
        <v>0</v>
      </c>
    </row>
    <row r="256" spans="1:13" x14ac:dyDescent="0.2">
      <c r="F256" s="21"/>
      <c r="G256" s="56"/>
      <c r="H256" s="56"/>
      <c r="I256" s="56"/>
      <c r="J256" s="56"/>
      <c r="K256" s="56"/>
      <c r="L256" s="34"/>
      <c r="M256" s="30"/>
    </row>
    <row r="257" spans="1:13" ht="12.75" customHeight="1" x14ac:dyDescent="0.2">
      <c r="A257" s="5" t="s">
        <v>48</v>
      </c>
      <c r="B257" s="5" t="s">
        <v>49</v>
      </c>
      <c r="C257" s="5" t="s">
        <v>50</v>
      </c>
      <c r="D257" s="3" t="s">
        <v>7</v>
      </c>
      <c r="E257" s="3" t="s">
        <v>130</v>
      </c>
      <c r="F257" s="3" t="s">
        <v>51</v>
      </c>
      <c r="G257" s="520" t="s">
        <v>558</v>
      </c>
      <c r="H257" s="514" t="s">
        <v>328</v>
      </c>
      <c r="I257" s="514" t="s">
        <v>500</v>
      </c>
      <c r="J257" s="516" t="s">
        <v>324</v>
      </c>
      <c r="K257" s="512" t="s">
        <v>583</v>
      </c>
      <c r="L257" s="15" t="s">
        <v>52</v>
      </c>
      <c r="M257" s="3" t="s">
        <v>123</v>
      </c>
    </row>
    <row r="258" spans="1:13" ht="31.5" customHeight="1" x14ac:dyDescent="0.2">
      <c r="A258" s="5" t="s">
        <v>53</v>
      </c>
      <c r="B258" s="5"/>
      <c r="C258" s="5" t="s">
        <v>54</v>
      </c>
      <c r="D258" s="3" t="s">
        <v>11</v>
      </c>
      <c r="E258" s="3" t="s">
        <v>131</v>
      </c>
      <c r="F258" s="3" t="s">
        <v>55</v>
      </c>
      <c r="G258" s="522"/>
      <c r="H258" s="515"/>
      <c r="I258" s="513"/>
      <c r="J258" s="517"/>
      <c r="K258" s="523"/>
      <c r="L258" s="15" t="s">
        <v>325</v>
      </c>
      <c r="M258" s="3" t="s">
        <v>326</v>
      </c>
    </row>
    <row r="259" spans="1:13" x14ac:dyDescent="0.2">
      <c r="A259" s="85">
        <v>1</v>
      </c>
      <c r="B259" s="85">
        <v>2</v>
      </c>
      <c r="C259" s="85">
        <v>3</v>
      </c>
      <c r="D259" s="85">
        <v>4</v>
      </c>
      <c r="E259" s="85">
        <v>5</v>
      </c>
      <c r="F259" s="85">
        <v>6</v>
      </c>
      <c r="G259" s="85">
        <v>7</v>
      </c>
      <c r="H259" s="85">
        <v>8</v>
      </c>
      <c r="I259" s="85">
        <v>9</v>
      </c>
      <c r="J259" s="85">
        <v>10</v>
      </c>
      <c r="K259" s="209" t="s">
        <v>327</v>
      </c>
      <c r="L259" s="86">
        <v>12</v>
      </c>
      <c r="M259" s="85">
        <v>13</v>
      </c>
    </row>
    <row r="260" spans="1:13" x14ac:dyDescent="0.2">
      <c r="A260" s="3">
        <v>12</v>
      </c>
      <c r="B260" s="5"/>
      <c r="C260" s="5"/>
      <c r="D260" s="3"/>
      <c r="E260" s="3"/>
      <c r="F260" s="2" t="s">
        <v>66</v>
      </c>
      <c r="G260" s="45">
        <f>SUM(G262)</f>
        <v>30653858</v>
      </c>
      <c r="H260" s="45">
        <f>SUM(H262)</f>
        <v>29503858</v>
      </c>
      <c r="I260" s="45">
        <f>SUM(I262)</f>
        <v>0</v>
      </c>
      <c r="J260" s="45">
        <f>SUM(J262)</f>
        <v>1150000</v>
      </c>
      <c r="K260" s="50">
        <f>SUM(H260:J260)</f>
        <v>30653858</v>
      </c>
      <c r="L260" s="76">
        <f>K260/G260*100</f>
        <v>100</v>
      </c>
      <c r="M260" s="7">
        <f>K260-G260</f>
        <v>0</v>
      </c>
    </row>
    <row r="261" spans="1:13" x14ac:dyDescent="0.2">
      <c r="A261" s="4"/>
      <c r="B261" s="3" t="s">
        <v>57</v>
      </c>
      <c r="C261" s="3" t="s">
        <v>58</v>
      </c>
      <c r="D261" s="3"/>
      <c r="E261" s="3"/>
      <c r="F261" s="2" t="s">
        <v>66</v>
      </c>
      <c r="G261" s="40"/>
      <c r="H261" s="40"/>
      <c r="I261" s="47"/>
      <c r="J261" s="47"/>
      <c r="K261" s="50"/>
      <c r="L261" s="26"/>
      <c r="M261" s="13"/>
    </row>
    <row r="262" spans="1:13" x14ac:dyDescent="0.2">
      <c r="A262" s="4"/>
      <c r="B262" s="4"/>
      <c r="C262" s="4"/>
      <c r="D262" s="4"/>
      <c r="E262" s="4"/>
      <c r="F262" s="2" t="s">
        <v>275</v>
      </c>
      <c r="G262" s="40">
        <f>SUM(G263+G310)</f>
        <v>30653858</v>
      </c>
      <c r="H262" s="40">
        <f>SUM(H263+H310)</f>
        <v>29503858</v>
      </c>
      <c r="I262" s="40">
        <f>SUM(I263+I310)</f>
        <v>0</v>
      </c>
      <c r="J262" s="40">
        <f>SUM(J263+J310)</f>
        <v>1150000</v>
      </c>
      <c r="K262" s="50">
        <f t="shared" ref="K262:K309" si="25">SUM(H262:J262)</f>
        <v>30653858</v>
      </c>
      <c r="L262" s="76">
        <f t="shared" ref="L262:L293" si="26">K262/G262*100</f>
        <v>100</v>
      </c>
      <c r="M262" s="7">
        <f t="shared" ref="M262:M293" si="27">K262-G262</f>
        <v>0</v>
      </c>
    </row>
    <row r="263" spans="1:13" x14ac:dyDescent="0.2">
      <c r="A263" s="4"/>
      <c r="B263" s="4"/>
      <c r="C263" s="4"/>
      <c r="D263" s="64">
        <v>610000</v>
      </c>
      <c r="E263" s="64"/>
      <c r="F263" s="65" t="s">
        <v>242</v>
      </c>
      <c r="G263" s="7">
        <f>SUM(G264+G277+G278+G307+G309)</f>
        <v>29488858</v>
      </c>
      <c r="H263" s="7">
        <f>SUM(H264+H277+H278+H307+H309)</f>
        <v>29488858</v>
      </c>
      <c r="I263" s="7">
        <f>SUM(I264+I277+I278+I307+I309)</f>
        <v>0</v>
      </c>
      <c r="J263" s="7">
        <f>SUM(J264+J277+J278+J307+J309)</f>
        <v>0</v>
      </c>
      <c r="K263" s="87">
        <f t="shared" si="25"/>
        <v>29488858</v>
      </c>
      <c r="L263" s="76">
        <f t="shared" si="26"/>
        <v>100</v>
      </c>
      <c r="M263" s="7">
        <f t="shared" si="27"/>
        <v>0</v>
      </c>
    </row>
    <row r="264" spans="1:13" x14ac:dyDescent="0.2">
      <c r="A264" s="4"/>
      <c r="B264" s="4"/>
      <c r="C264" s="4"/>
      <c r="D264" s="9">
        <v>611000</v>
      </c>
      <c r="E264" s="9"/>
      <c r="F264" s="10" t="s">
        <v>13</v>
      </c>
      <c r="G264" s="40">
        <f>SUM(G265+G269)</f>
        <v>23211994</v>
      </c>
      <c r="H264" s="40">
        <f>SUM(H265+H269)</f>
        <v>23211994</v>
      </c>
      <c r="I264" s="40">
        <f>SUM(I265+I269)</f>
        <v>0</v>
      </c>
      <c r="J264" s="40">
        <f>SUM(J265+J269)</f>
        <v>0</v>
      </c>
      <c r="K264" s="50">
        <f t="shared" si="25"/>
        <v>23211994</v>
      </c>
      <c r="L264" s="73">
        <f t="shared" si="26"/>
        <v>100</v>
      </c>
      <c r="M264" s="40">
        <f t="shared" si="27"/>
        <v>0</v>
      </c>
    </row>
    <row r="265" spans="1:13" x14ac:dyDescent="0.2">
      <c r="A265" s="4"/>
      <c r="B265" s="4"/>
      <c r="C265" s="4"/>
      <c r="D265" s="11">
        <v>611100</v>
      </c>
      <c r="E265" s="257" t="s">
        <v>421</v>
      </c>
      <c r="F265" s="10" t="s">
        <v>317</v>
      </c>
      <c r="G265" s="40">
        <f>SUM(G266:G268)</f>
        <v>19344955</v>
      </c>
      <c r="H265" s="40">
        <f>SUM(H266:H268)</f>
        <v>19344955</v>
      </c>
      <c r="I265" s="40">
        <f>SUM(I266:I268)</f>
        <v>0</v>
      </c>
      <c r="J265" s="40">
        <f>SUM(J266:J268)</f>
        <v>0</v>
      </c>
      <c r="K265" s="50">
        <f t="shared" si="25"/>
        <v>19344955</v>
      </c>
      <c r="L265" s="73">
        <f t="shared" si="26"/>
        <v>100</v>
      </c>
      <c r="M265" s="40">
        <f t="shared" si="27"/>
        <v>0</v>
      </c>
    </row>
    <row r="266" spans="1:13" x14ac:dyDescent="0.2">
      <c r="A266" s="4"/>
      <c r="B266" s="4"/>
      <c r="C266" s="4"/>
      <c r="D266" s="12">
        <v>611110</v>
      </c>
      <c r="E266" s="255"/>
      <c r="F266" s="5" t="s">
        <v>255</v>
      </c>
      <c r="G266" s="41">
        <v>13048019</v>
      </c>
      <c r="H266" s="41">
        <v>13048019</v>
      </c>
      <c r="I266" s="46"/>
      <c r="J266" s="46"/>
      <c r="K266" s="83">
        <f t="shared" si="25"/>
        <v>13048019</v>
      </c>
      <c r="L266" s="74">
        <f t="shared" si="26"/>
        <v>100</v>
      </c>
      <c r="M266" s="41">
        <f t="shared" si="27"/>
        <v>0</v>
      </c>
    </row>
    <row r="267" spans="1:13" x14ac:dyDescent="0.2">
      <c r="A267" s="4"/>
      <c r="B267" s="4"/>
      <c r="C267" s="4"/>
      <c r="D267" s="12">
        <v>611130</v>
      </c>
      <c r="E267" s="255"/>
      <c r="F267" s="5" t="s">
        <v>14</v>
      </c>
      <c r="G267" s="41">
        <v>5996936</v>
      </c>
      <c r="H267" s="41">
        <v>5996936</v>
      </c>
      <c r="I267" s="46"/>
      <c r="J267" s="46"/>
      <c r="K267" s="83">
        <f t="shared" si="25"/>
        <v>5996936</v>
      </c>
      <c r="L267" s="74">
        <f t="shared" si="26"/>
        <v>100</v>
      </c>
      <c r="M267" s="41">
        <f t="shared" si="27"/>
        <v>0</v>
      </c>
    </row>
    <row r="268" spans="1:13" x14ac:dyDescent="0.2">
      <c r="A268" s="4"/>
      <c r="B268" s="4"/>
      <c r="C268" s="4"/>
      <c r="D268" s="12">
        <v>611155</v>
      </c>
      <c r="E268" s="255"/>
      <c r="F268" s="5" t="s">
        <v>18</v>
      </c>
      <c r="G268" s="41">
        <v>300000</v>
      </c>
      <c r="H268" s="41">
        <v>300000</v>
      </c>
      <c r="I268" s="46"/>
      <c r="J268" s="46"/>
      <c r="K268" s="83">
        <f t="shared" si="25"/>
        <v>300000</v>
      </c>
      <c r="L268" s="74">
        <f t="shared" si="26"/>
        <v>100</v>
      </c>
      <c r="M268" s="41">
        <f t="shared" si="27"/>
        <v>0</v>
      </c>
    </row>
    <row r="269" spans="1:13" x14ac:dyDescent="0.2">
      <c r="A269" s="4"/>
      <c r="B269" s="4"/>
      <c r="C269" s="4"/>
      <c r="D269" s="11">
        <v>611200</v>
      </c>
      <c r="E269" s="257" t="s">
        <v>421</v>
      </c>
      <c r="F269" s="10" t="s">
        <v>318</v>
      </c>
      <c r="G269" s="40">
        <f>SUM(G270:G276)</f>
        <v>3867039</v>
      </c>
      <c r="H269" s="40">
        <f>SUM(H270:H276)</f>
        <v>3867039</v>
      </c>
      <c r="I269" s="40">
        <f>SUM(I270:I276)</f>
        <v>0</v>
      </c>
      <c r="J269" s="40">
        <f>SUM(J270:J276)</f>
        <v>0</v>
      </c>
      <c r="K269" s="50">
        <f t="shared" si="25"/>
        <v>3867039</v>
      </c>
      <c r="L269" s="73">
        <f t="shared" si="26"/>
        <v>100</v>
      </c>
      <c r="M269" s="40">
        <f t="shared" si="27"/>
        <v>0</v>
      </c>
    </row>
    <row r="270" spans="1:13" x14ac:dyDescent="0.2">
      <c r="A270" s="4"/>
      <c r="B270" s="4"/>
      <c r="C270" s="4"/>
      <c r="D270" s="12">
        <v>611211</v>
      </c>
      <c r="E270" s="255"/>
      <c r="F270" s="5" t="s">
        <v>310</v>
      </c>
      <c r="G270" s="41">
        <v>700000</v>
      </c>
      <c r="H270" s="41">
        <v>700000</v>
      </c>
      <c r="I270" s="46"/>
      <c r="J270" s="46"/>
      <c r="K270" s="83">
        <f t="shared" si="25"/>
        <v>700000</v>
      </c>
      <c r="L270" s="74">
        <f t="shared" si="26"/>
        <v>100</v>
      </c>
      <c r="M270" s="41">
        <f t="shared" si="27"/>
        <v>0</v>
      </c>
    </row>
    <row r="271" spans="1:13" x14ac:dyDescent="0.2">
      <c r="A271" s="4"/>
      <c r="B271" s="4"/>
      <c r="C271" s="4"/>
      <c r="D271" s="12">
        <v>611214</v>
      </c>
      <c r="E271" s="255"/>
      <c r="F271" s="5" t="s">
        <v>142</v>
      </c>
      <c r="G271" s="41"/>
      <c r="H271" s="41">
        <v>0</v>
      </c>
      <c r="I271" s="46"/>
      <c r="J271" s="46"/>
      <c r="K271" s="83">
        <f t="shared" si="25"/>
        <v>0</v>
      </c>
      <c r="L271" s="74" t="e">
        <f t="shared" si="26"/>
        <v>#DIV/0!</v>
      </c>
      <c r="M271" s="41">
        <f t="shared" si="27"/>
        <v>0</v>
      </c>
    </row>
    <row r="272" spans="1:13" x14ac:dyDescent="0.2">
      <c r="A272" s="4"/>
      <c r="B272" s="4"/>
      <c r="C272" s="4"/>
      <c r="D272" s="12">
        <v>611216</v>
      </c>
      <c r="E272" s="255"/>
      <c r="F272" s="5" t="s">
        <v>143</v>
      </c>
      <c r="G272" s="41"/>
      <c r="H272" s="41"/>
      <c r="I272" s="46"/>
      <c r="J272" s="46"/>
      <c r="K272" s="83">
        <f t="shared" si="25"/>
        <v>0</v>
      </c>
      <c r="L272" s="74" t="e">
        <f t="shared" si="26"/>
        <v>#DIV/0!</v>
      </c>
      <c r="M272" s="41">
        <f t="shared" si="27"/>
        <v>0</v>
      </c>
    </row>
    <row r="273" spans="1:13" x14ac:dyDescent="0.2">
      <c r="A273" s="4"/>
      <c r="B273" s="4"/>
      <c r="C273" s="4"/>
      <c r="D273" s="12">
        <v>611221</v>
      </c>
      <c r="E273" s="255"/>
      <c r="F273" s="5" t="s">
        <v>15</v>
      </c>
      <c r="G273" s="41">
        <v>2083136</v>
      </c>
      <c r="H273" s="41">
        <v>2083136</v>
      </c>
      <c r="I273" s="46"/>
      <c r="J273" s="46"/>
      <c r="K273" s="83">
        <f t="shared" si="25"/>
        <v>2083136</v>
      </c>
      <c r="L273" s="74">
        <f t="shared" si="26"/>
        <v>100</v>
      </c>
      <c r="M273" s="41">
        <f t="shared" si="27"/>
        <v>0</v>
      </c>
    </row>
    <row r="274" spans="1:13" x14ac:dyDescent="0.2">
      <c r="A274" s="4"/>
      <c r="B274" s="4"/>
      <c r="C274" s="4"/>
      <c r="D274" s="4">
        <v>611224</v>
      </c>
      <c r="E274" s="258"/>
      <c r="F274" s="5" t="s">
        <v>16</v>
      </c>
      <c r="G274" s="41">
        <v>433903</v>
      </c>
      <c r="H274" s="41">
        <v>433903</v>
      </c>
      <c r="I274" s="46"/>
      <c r="J274" s="46"/>
      <c r="K274" s="83">
        <f t="shared" si="25"/>
        <v>433903</v>
      </c>
      <c r="L274" s="74">
        <f t="shared" si="26"/>
        <v>100</v>
      </c>
      <c r="M274" s="41">
        <f t="shared" si="27"/>
        <v>0</v>
      </c>
    </row>
    <row r="275" spans="1:13" x14ac:dyDescent="0.2">
      <c r="A275" s="4"/>
      <c r="B275" s="4"/>
      <c r="C275" s="4"/>
      <c r="D275" s="4">
        <v>611225</v>
      </c>
      <c r="E275" s="258"/>
      <c r="F275" s="5" t="s">
        <v>17</v>
      </c>
      <c r="G275" s="41">
        <v>450000</v>
      </c>
      <c r="H275" s="41">
        <v>450000</v>
      </c>
      <c r="I275" s="46"/>
      <c r="J275" s="46"/>
      <c r="K275" s="83">
        <f t="shared" si="25"/>
        <v>450000</v>
      </c>
      <c r="L275" s="74">
        <f t="shared" si="26"/>
        <v>100</v>
      </c>
      <c r="M275" s="41">
        <f t="shared" si="27"/>
        <v>0</v>
      </c>
    </row>
    <row r="276" spans="1:13" x14ac:dyDescent="0.2">
      <c r="A276" s="4"/>
      <c r="B276" s="4"/>
      <c r="C276" s="4"/>
      <c r="D276" s="4">
        <v>611227</v>
      </c>
      <c r="E276" s="258"/>
      <c r="F276" s="5" t="s">
        <v>19</v>
      </c>
      <c r="G276" s="41">
        <v>200000</v>
      </c>
      <c r="H276" s="41">
        <v>200000</v>
      </c>
      <c r="I276" s="46"/>
      <c r="J276" s="46"/>
      <c r="K276" s="83">
        <f t="shared" si="25"/>
        <v>200000</v>
      </c>
      <c r="L276" s="74">
        <f t="shared" si="26"/>
        <v>100</v>
      </c>
      <c r="M276" s="41">
        <f t="shared" si="27"/>
        <v>0</v>
      </c>
    </row>
    <row r="277" spans="1:13" x14ac:dyDescent="0.2">
      <c r="A277" s="4"/>
      <c r="B277" s="4"/>
      <c r="C277" s="4"/>
      <c r="D277" s="9">
        <v>612100</v>
      </c>
      <c r="E277" s="259" t="s">
        <v>421</v>
      </c>
      <c r="F277" s="10" t="s">
        <v>20</v>
      </c>
      <c r="G277" s="40">
        <v>3225533</v>
      </c>
      <c r="H277" s="40">
        <v>3225533</v>
      </c>
      <c r="I277" s="47"/>
      <c r="J277" s="47"/>
      <c r="K277" s="50">
        <f t="shared" si="25"/>
        <v>3225533</v>
      </c>
      <c r="L277" s="73">
        <f t="shared" si="26"/>
        <v>100</v>
      </c>
      <c r="M277" s="40">
        <f t="shared" si="27"/>
        <v>0</v>
      </c>
    </row>
    <row r="278" spans="1:13" x14ac:dyDescent="0.2">
      <c r="A278" s="4"/>
      <c r="B278" s="4"/>
      <c r="C278" s="4"/>
      <c r="D278" s="9">
        <v>613000</v>
      </c>
      <c r="E278" s="259"/>
      <c r="F278" s="10" t="s">
        <v>185</v>
      </c>
      <c r="G278" s="47">
        <f>SUM(G279+G282+G285+G288+G293+G294+G295+G296+G297)</f>
        <v>3033331</v>
      </c>
      <c r="H278" s="47">
        <f>SUM(H279+H282+H285+H288+H293+H294+H295+H296+H297)</f>
        <v>3033331</v>
      </c>
      <c r="I278" s="47">
        <f>SUM(I279+I282+I285+I288+I293+I294+I295+I296+I297)</f>
        <v>0</v>
      </c>
      <c r="J278" s="47">
        <f>SUM(J279+J282+J285+J288+J293+J294+J295+J296+J297)</f>
        <v>0</v>
      </c>
      <c r="K278" s="50">
        <f t="shared" si="25"/>
        <v>3033331</v>
      </c>
      <c r="L278" s="73">
        <f t="shared" si="26"/>
        <v>100</v>
      </c>
      <c r="M278" s="40">
        <f t="shared" si="27"/>
        <v>0</v>
      </c>
    </row>
    <row r="279" spans="1:13" x14ac:dyDescent="0.2">
      <c r="A279" s="4"/>
      <c r="B279" s="4"/>
      <c r="C279" s="4"/>
      <c r="D279" s="11">
        <v>613100</v>
      </c>
      <c r="E279" s="257" t="s">
        <v>421</v>
      </c>
      <c r="F279" s="10" t="s">
        <v>175</v>
      </c>
      <c r="G279" s="45">
        <f>SUM(G280:G281)</f>
        <v>50000</v>
      </c>
      <c r="H279" s="45">
        <f>SUM(H280:H281)</f>
        <v>50000</v>
      </c>
      <c r="I279" s="45">
        <f>SUM(I280:I281)</f>
        <v>0</v>
      </c>
      <c r="J279" s="45">
        <f>SUM(J280:J281)</f>
        <v>0</v>
      </c>
      <c r="K279" s="50">
        <f t="shared" si="25"/>
        <v>50000</v>
      </c>
      <c r="L279" s="73">
        <f t="shared" si="26"/>
        <v>100</v>
      </c>
      <c r="M279" s="40">
        <f t="shared" si="27"/>
        <v>0</v>
      </c>
    </row>
    <row r="280" spans="1:13" x14ac:dyDescent="0.2">
      <c r="A280" s="4"/>
      <c r="B280" s="4"/>
      <c r="C280" s="4"/>
      <c r="D280" s="4">
        <v>613110</v>
      </c>
      <c r="E280" s="258"/>
      <c r="F280" s="5" t="s">
        <v>174</v>
      </c>
      <c r="G280" s="41">
        <v>20000</v>
      </c>
      <c r="H280" s="41">
        <v>20000</v>
      </c>
      <c r="I280" s="46"/>
      <c r="J280" s="46"/>
      <c r="K280" s="83">
        <f t="shared" si="25"/>
        <v>20000</v>
      </c>
      <c r="L280" s="74">
        <f t="shared" si="26"/>
        <v>100</v>
      </c>
      <c r="M280" s="41">
        <f t="shared" si="27"/>
        <v>0</v>
      </c>
    </row>
    <row r="281" spans="1:13" x14ac:dyDescent="0.2">
      <c r="A281" s="4"/>
      <c r="B281" s="4"/>
      <c r="C281" s="4"/>
      <c r="D281" s="4">
        <v>613120</v>
      </c>
      <c r="E281" s="258"/>
      <c r="F281" s="5" t="s">
        <v>22</v>
      </c>
      <c r="G281" s="41">
        <v>30000</v>
      </c>
      <c r="H281" s="41">
        <v>30000</v>
      </c>
      <c r="I281" s="46"/>
      <c r="J281" s="46"/>
      <c r="K281" s="83">
        <f t="shared" si="25"/>
        <v>30000</v>
      </c>
      <c r="L281" s="74">
        <f t="shared" si="26"/>
        <v>100</v>
      </c>
      <c r="M281" s="41">
        <f t="shared" si="27"/>
        <v>0</v>
      </c>
    </row>
    <row r="282" spans="1:13" x14ac:dyDescent="0.2">
      <c r="A282" s="4"/>
      <c r="B282" s="4"/>
      <c r="C282" s="4"/>
      <c r="D282" s="11">
        <v>613200</v>
      </c>
      <c r="E282" s="257" t="s">
        <v>421</v>
      </c>
      <c r="F282" s="10" t="s">
        <v>186</v>
      </c>
      <c r="G282" s="45">
        <f>SUM(G283:G284)</f>
        <v>180000</v>
      </c>
      <c r="H282" s="45">
        <f>SUM(H283:H284)</f>
        <v>180000</v>
      </c>
      <c r="I282" s="45">
        <f>SUM(I283:I284)</f>
        <v>0</v>
      </c>
      <c r="J282" s="45">
        <f>SUM(J283:J284)</f>
        <v>0</v>
      </c>
      <c r="K282" s="50">
        <f t="shared" si="25"/>
        <v>180000</v>
      </c>
      <c r="L282" s="73">
        <f t="shared" si="26"/>
        <v>100</v>
      </c>
      <c r="M282" s="40">
        <f t="shared" si="27"/>
        <v>0</v>
      </c>
    </row>
    <row r="283" spans="1:13" x14ac:dyDescent="0.2">
      <c r="A283" s="4"/>
      <c r="B283" s="4"/>
      <c r="C283" s="4"/>
      <c r="D283" s="4">
        <v>613211</v>
      </c>
      <c r="E283" s="258"/>
      <c r="F283" s="5" t="s">
        <v>187</v>
      </c>
      <c r="G283" s="41">
        <v>80000</v>
      </c>
      <c r="H283" s="41">
        <v>80000</v>
      </c>
      <c r="I283" s="46"/>
      <c r="J283" s="46"/>
      <c r="K283" s="83">
        <f t="shared" si="25"/>
        <v>80000</v>
      </c>
      <c r="L283" s="74">
        <f t="shared" si="26"/>
        <v>100</v>
      </c>
      <c r="M283" s="41">
        <f t="shared" si="27"/>
        <v>0</v>
      </c>
    </row>
    <row r="284" spans="1:13" x14ac:dyDescent="0.2">
      <c r="A284" s="4"/>
      <c r="B284" s="4"/>
      <c r="C284" s="4"/>
      <c r="D284" s="4">
        <v>613212</v>
      </c>
      <c r="E284" s="258"/>
      <c r="F284" s="5" t="s">
        <v>188</v>
      </c>
      <c r="G284" s="41">
        <v>100000</v>
      </c>
      <c r="H284" s="41">
        <v>100000</v>
      </c>
      <c r="I284" s="46"/>
      <c r="J284" s="46"/>
      <c r="K284" s="83">
        <f t="shared" si="25"/>
        <v>100000</v>
      </c>
      <c r="L284" s="74">
        <f t="shared" si="26"/>
        <v>100</v>
      </c>
      <c r="M284" s="41">
        <f t="shared" si="27"/>
        <v>0</v>
      </c>
    </row>
    <row r="285" spans="1:13" x14ac:dyDescent="0.2">
      <c r="A285" s="4"/>
      <c r="B285" s="4"/>
      <c r="C285" s="4"/>
      <c r="D285" s="11">
        <v>613300</v>
      </c>
      <c r="E285" s="257" t="s">
        <v>421</v>
      </c>
      <c r="F285" s="10" t="s">
        <v>319</v>
      </c>
      <c r="G285" s="45">
        <f>SUM(G286:G287)</f>
        <v>350000</v>
      </c>
      <c r="H285" s="45">
        <f>SUM(H286:H287)</f>
        <v>350000</v>
      </c>
      <c r="I285" s="45">
        <f>SUM(I286:I287)</f>
        <v>0</v>
      </c>
      <c r="J285" s="45">
        <f>SUM(J286:J287)</f>
        <v>0</v>
      </c>
      <c r="K285" s="50">
        <f t="shared" si="25"/>
        <v>350000</v>
      </c>
      <c r="L285" s="73">
        <f t="shared" si="26"/>
        <v>100</v>
      </c>
      <c r="M285" s="40">
        <f t="shared" si="27"/>
        <v>0</v>
      </c>
    </row>
    <row r="286" spans="1:13" x14ac:dyDescent="0.2">
      <c r="A286" s="4"/>
      <c r="B286" s="4"/>
      <c r="C286" s="4"/>
      <c r="D286" s="4">
        <v>613321</v>
      </c>
      <c r="E286" s="258"/>
      <c r="F286" s="5" t="s">
        <v>189</v>
      </c>
      <c r="G286" s="41">
        <v>30000</v>
      </c>
      <c r="H286" s="41">
        <v>30000</v>
      </c>
      <c r="I286" s="46"/>
      <c r="J286" s="46"/>
      <c r="K286" s="83">
        <f t="shared" si="25"/>
        <v>30000</v>
      </c>
      <c r="L286" s="74">
        <f t="shared" si="26"/>
        <v>100</v>
      </c>
      <c r="M286" s="41">
        <f t="shared" si="27"/>
        <v>0</v>
      </c>
    </row>
    <row r="287" spans="1:13" x14ac:dyDescent="0.2">
      <c r="A287" s="4"/>
      <c r="B287" s="4"/>
      <c r="C287" s="4"/>
      <c r="D287" s="4">
        <v>613311</v>
      </c>
      <c r="E287" s="258"/>
      <c r="F287" s="5" t="s">
        <v>206</v>
      </c>
      <c r="G287" s="41">
        <v>320000</v>
      </c>
      <c r="H287" s="41">
        <v>320000</v>
      </c>
      <c r="I287" s="46"/>
      <c r="J287" s="46"/>
      <c r="K287" s="83">
        <f t="shared" si="25"/>
        <v>320000</v>
      </c>
      <c r="L287" s="74">
        <f t="shared" si="26"/>
        <v>100</v>
      </c>
      <c r="M287" s="41">
        <f t="shared" si="27"/>
        <v>0</v>
      </c>
    </row>
    <row r="288" spans="1:13" x14ac:dyDescent="0.2">
      <c r="A288" s="4"/>
      <c r="B288" s="4"/>
      <c r="C288" s="4"/>
      <c r="D288" s="11">
        <v>613400</v>
      </c>
      <c r="E288" s="257" t="s">
        <v>421</v>
      </c>
      <c r="F288" s="10" t="s">
        <v>190</v>
      </c>
      <c r="G288" s="47">
        <f>SUM(G289:G292)</f>
        <v>943000</v>
      </c>
      <c r="H288" s="47">
        <f>SUM(H289:H292)</f>
        <v>943000</v>
      </c>
      <c r="I288" s="47">
        <f>SUM(I289:I292)</f>
        <v>0</v>
      </c>
      <c r="J288" s="47">
        <f>SUM(J289:J292)</f>
        <v>0</v>
      </c>
      <c r="K288" s="50">
        <f t="shared" si="25"/>
        <v>943000</v>
      </c>
      <c r="L288" s="73">
        <f t="shared" si="26"/>
        <v>100</v>
      </c>
      <c r="M288" s="40">
        <f t="shared" si="27"/>
        <v>0</v>
      </c>
    </row>
    <row r="289" spans="1:13" x14ac:dyDescent="0.2">
      <c r="A289" s="4"/>
      <c r="B289" s="4"/>
      <c r="C289" s="4"/>
      <c r="D289" s="4">
        <v>613410</v>
      </c>
      <c r="E289" s="258"/>
      <c r="F289" s="5" t="s">
        <v>191</v>
      </c>
      <c r="G289" s="41">
        <v>150000</v>
      </c>
      <c r="H289" s="41">
        <v>150000</v>
      </c>
      <c r="I289" s="46"/>
      <c r="J289" s="46"/>
      <c r="K289" s="83">
        <f t="shared" si="25"/>
        <v>150000</v>
      </c>
      <c r="L289" s="74">
        <f t="shared" si="26"/>
        <v>100</v>
      </c>
      <c r="M289" s="41">
        <f t="shared" si="27"/>
        <v>0</v>
      </c>
    </row>
    <row r="290" spans="1:13" x14ac:dyDescent="0.2">
      <c r="A290" s="4"/>
      <c r="B290" s="4"/>
      <c r="C290" s="4"/>
      <c r="D290" s="4">
        <v>613430</v>
      </c>
      <c r="E290" s="258"/>
      <c r="F290" s="5" t="s">
        <v>192</v>
      </c>
      <c r="G290" s="41">
        <v>3000</v>
      </c>
      <c r="H290" s="41">
        <v>3000</v>
      </c>
      <c r="I290" s="46"/>
      <c r="J290" s="46"/>
      <c r="K290" s="83">
        <f t="shared" si="25"/>
        <v>3000</v>
      </c>
      <c r="L290" s="74">
        <f t="shared" si="26"/>
        <v>100</v>
      </c>
      <c r="M290" s="41">
        <f t="shared" si="27"/>
        <v>0</v>
      </c>
    </row>
    <row r="291" spans="1:13" x14ac:dyDescent="0.2">
      <c r="A291" s="4"/>
      <c r="B291" s="4"/>
      <c r="C291" s="4"/>
      <c r="D291" s="4">
        <v>613450</v>
      </c>
      <c r="E291" s="258"/>
      <c r="F291" s="5" t="s">
        <v>24</v>
      </c>
      <c r="G291" s="41">
        <v>90000</v>
      </c>
      <c r="H291" s="41">
        <v>90000</v>
      </c>
      <c r="I291" s="46"/>
      <c r="J291" s="46"/>
      <c r="K291" s="83">
        <f t="shared" si="25"/>
        <v>90000</v>
      </c>
      <c r="L291" s="74">
        <f t="shared" si="26"/>
        <v>100</v>
      </c>
      <c r="M291" s="41">
        <f t="shared" si="27"/>
        <v>0</v>
      </c>
    </row>
    <row r="292" spans="1:13" x14ac:dyDescent="0.2">
      <c r="A292" s="4"/>
      <c r="B292" s="4"/>
      <c r="C292" s="4"/>
      <c r="D292" s="4">
        <v>613481</v>
      </c>
      <c r="E292" s="258"/>
      <c r="F292" s="5" t="s">
        <v>193</v>
      </c>
      <c r="G292" s="41">
        <v>700000</v>
      </c>
      <c r="H292" s="41">
        <v>700000</v>
      </c>
      <c r="I292" s="46"/>
      <c r="J292" s="46"/>
      <c r="K292" s="83">
        <f t="shared" si="25"/>
        <v>700000</v>
      </c>
      <c r="L292" s="478">
        <f t="shared" si="26"/>
        <v>100</v>
      </c>
      <c r="M292" s="443">
        <f t="shared" si="27"/>
        <v>0</v>
      </c>
    </row>
    <row r="293" spans="1:13" x14ac:dyDescent="0.2">
      <c r="A293" s="4"/>
      <c r="B293" s="4"/>
      <c r="C293" s="4"/>
      <c r="D293" s="11">
        <v>613500</v>
      </c>
      <c r="E293" s="257" t="s">
        <v>421</v>
      </c>
      <c r="F293" s="10" t="s">
        <v>26</v>
      </c>
      <c r="G293" s="40">
        <v>250000</v>
      </c>
      <c r="H293" s="40">
        <v>250000</v>
      </c>
      <c r="I293" s="47"/>
      <c r="J293" s="47"/>
      <c r="K293" s="50">
        <f t="shared" si="25"/>
        <v>250000</v>
      </c>
      <c r="L293" s="73">
        <f t="shared" si="26"/>
        <v>100</v>
      </c>
      <c r="M293" s="40">
        <f t="shared" si="27"/>
        <v>0</v>
      </c>
    </row>
    <row r="294" spans="1:13" x14ac:dyDescent="0.2">
      <c r="A294" s="4"/>
      <c r="B294" s="4"/>
      <c r="C294" s="4"/>
      <c r="D294" s="11">
        <v>613600</v>
      </c>
      <c r="E294" s="257" t="s">
        <v>421</v>
      </c>
      <c r="F294" s="10" t="s">
        <v>27</v>
      </c>
      <c r="G294" s="40">
        <v>80000</v>
      </c>
      <c r="H294" s="40">
        <v>80000</v>
      </c>
      <c r="I294" s="47"/>
      <c r="J294" s="47"/>
      <c r="K294" s="50">
        <f t="shared" si="25"/>
        <v>80000</v>
      </c>
      <c r="L294" s="73">
        <f t="shared" ref="L294:L319" si="28">K294/G294*100</f>
        <v>100</v>
      </c>
      <c r="M294" s="40">
        <f t="shared" ref="M294:M319" si="29">K294-G294</f>
        <v>0</v>
      </c>
    </row>
    <row r="295" spans="1:13" x14ac:dyDescent="0.2">
      <c r="A295" s="4"/>
      <c r="B295" s="4"/>
      <c r="C295" s="4"/>
      <c r="D295" s="11">
        <v>613700</v>
      </c>
      <c r="E295" s="257" t="s">
        <v>421</v>
      </c>
      <c r="F295" s="10" t="s">
        <v>28</v>
      </c>
      <c r="G295" s="40">
        <v>350000</v>
      </c>
      <c r="H295" s="40">
        <v>350000</v>
      </c>
      <c r="I295" s="47"/>
      <c r="J295" s="47"/>
      <c r="K295" s="50">
        <f t="shared" si="25"/>
        <v>350000</v>
      </c>
      <c r="L295" s="73">
        <f t="shared" si="28"/>
        <v>100</v>
      </c>
      <c r="M295" s="40">
        <f t="shared" si="29"/>
        <v>0</v>
      </c>
    </row>
    <row r="296" spans="1:13" x14ac:dyDescent="0.2">
      <c r="A296" s="4"/>
      <c r="B296" s="4"/>
      <c r="C296" s="4"/>
      <c r="D296" s="11">
        <v>613800</v>
      </c>
      <c r="E296" s="257" t="s">
        <v>421</v>
      </c>
      <c r="F296" s="10" t="s">
        <v>201</v>
      </c>
      <c r="G296" s="40">
        <v>80000</v>
      </c>
      <c r="H296" s="40">
        <v>80000</v>
      </c>
      <c r="I296" s="47"/>
      <c r="J296" s="47"/>
      <c r="K296" s="50">
        <f t="shared" si="25"/>
        <v>80000</v>
      </c>
      <c r="L296" s="73">
        <f t="shared" si="28"/>
        <v>100</v>
      </c>
      <c r="M296" s="40">
        <f t="shared" si="29"/>
        <v>0</v>
      </c>
    </row>
    <row r="297" spans="1:13" ht="33.75" x14ac:dyDescent="0.2">
      <c r="A297" s="4"/>
      <c r="B297" s="4"/>
      <c r="C297" s="4"/>
      <c r="D297" s="11">
        <v>613900</v>
      </c>
      <c r="E297" s="257" t="s">
        <v>421</v>
      </c>
      <c r="F297" s="14" t="s">
        <v>284</v>
      </c>
      <c r="G297" s="47">
        <f>SUM(G298:G306)</f>
        <v>750331</v>
      </c>
      <c r="H297" s="47">
        <f>SUM(H298:H306)</f>
        <v>750331</v>
      </c>
      <c r="I297" s="47">
        <f>SUM(I298:I306)</f>
        <v>0</v>
      </c>
      <c r="J297" s="47">
        <f>SUM(J298:J306)</f>
        <v>0</v>
      </c>
      <c r="K297" s="50">
        <f t="shared" si="25"/>
        <v>750331</v>
      </c>
      <c r="L297" s="73">
        <f t="shared" si="28"/>
        <v>100</v>
      </c>
      <c r="M297" s="40">
        <f t="shared" si="29"/>
        <v>0</v>
      </c>
    </row>
    <row r="298" spans="1:13" x14ac:dyDescent="0.2">
      <c r="A298" s="4"/>
      <c r="B298" s="4"/>
      <c r="C298" s="4"/>
      <c r="D298" s="4">
        <v>613910</v>
      </c>
      <c r="E298" s="258"/>
      <c r="F298" s="5" t="s">
        <v>202</v>
      </c>
      <c r="G298" s="41">
        <v>50000</v>
      </c>
      <c r="H298" s="41">
        <v>50000</v>
      </c>
      <c r="I298" s="46"/>
      <c r="J298" s="46"/>
      <c r="K298" s="83">
        <f t="shared" si="25"/>
        <v>50000</v>
      </c>
      <c r="L298" s="74">
        <f t="shared" si="28"/>
        <v>100</v>
      </c>
      <c r="M298" s="41">
        <f t="shared" si="29"/>
        <v>0</v>
      </c>
    </row>
    <row r="299" spans="1:13" x14ac:dyDescent="0.2">
      <c r="A299" s="4"/>
      <c r="B299" s="4"/>
      <c r="C299" s="4"/>
      <c r="D299" s="4">
        <v>613914</v>
      </c>
      <c r="E299" s="258"/>
      <c r="F299" s="5" t="s">
        <v>195</v>
      </c>
      <c r="G299" s="41">
        <v>15000</v>
      </c>
      <c r="H299" s="41">
        <v>15000</v>
      </c>
      <c r="I299" s="46"/>
      <c r="J299" s="46"/>
      <c r="K299" s="83">
        <f t="shared" si="25"/>
        <v>15000</v>
      </c>
      <c r="L299" s="74">
        <f t="shared" si="28"/>
        <v>100</v>
      </c>
      <c r="M299" s="41">
        <f t="shared" si="29"/>
        <v>0</v>
      </c>
    </row>
    <row r="300" spans="1:13" ht="13.5" customHeight="1" x14ac:dyDescent="0.2">
      <c r="A300" s="4"/>
      <c r="B300" s="4"/>
      <c r="C300" s="4"/>
      <c r="D300" s="4">
        <v>613920</v>
      </c>
      <c r="E300" s="258"/>
      <c r="F300" s="5" t="s">
        <v>196</v>
      </c>
      <c r="G300" s="41">
        <v>450000</v>
      </c>
      <c r="H300" s="443">
        <v>450000</v>
      </c>
      <c r="I300" s="310"/>
      <c r="J300" s="310"/>
      <c r="K300" s="441">
        <f t="shared" si="25"/>
        <v>450000</v>
      </c>
      <c r="L300" s="478">
        <f t="shared" si="28"/>
        <v>100</v>
      </c>
      <c r="M300" s="443">
        <f t="shared" si="29"/>
        <v>0</v>
      </c>
    </row>
    <row r="301" spans="1:13" ht="13.5" customHeight="1" x14ac:dyDescent="0.2">
      <c r="A301" s="4"/>
      <c r="B301" s="4"/>
      <c r="C301" s="4"/>
      <c r="D301" s="4">
        <v>913941</v>
      </c>
      <c r="E301" s="258"/>
      <c r="F301" s="5" t="s">
        <v>409</v>
      </c>
      <c r="G301" s="41">
        <v>50000</v>
      </c>
      <c r="H301" s="41">
        <v>50000</v>
      </c>
      <c r="I301" s="46"/>
      <c r="J301" s="46"/>
      <c r="K301" s="83">
        <f t="shared" si="25"/>
        <v>50000</v>
      </c>
      <c r="L301" s="74">
        <f t="shared" si="28"/>
        <v>100</v>
      </c>
      <c r="M301" s="41">
        <f t="shared" si="29"/>
        <v>0</v>
      </c>
    </row>
    <row r="302" spans="1:13" ht="23.25" customHeight="1" x14ac:dyDescent="0.2">
      <c r="A302" s="4"/>
      <c r="B302" s="4"/>
      <c r="C302" s="4"/>
      <c r="D302" s="4">
        <v>613976</v>
      </c>
      <c r="E302" s="258"/>
      <c r="F302" s="1" t="s">
        <v>322</v>
      </c>
      <c r="G302" s="41">
        <v>2000</v>
      </c>
      <c r="H302" s="41">
        <v>2000</v>
      </c>
      <c r="I302" s="46"/>
      <c r="J302" s="46"/>
      <c r="K302" s="83">
        <f t="shared" si="25"/>
        <v>2000</v>
      </c>
      <c r="L302" s="74">
        <f t="shared" si="28"/>
        <v>100</v>
      </c>
      <c r="M302" s="41">
        <f t="shared" si="29"/>
        <v>0</v>
      </c>
    </row>
    <row r="303" spans="1:13" x14ac:dyDescent="0.2">
      <c r="A303" s="4"/>
      <c r="B303" s="4"/>
      <c r="C303" s="4"/>
      <c r="D303" s="4">
        <v>613974</v>
      </c>
      <c r="E303" s="258"/>
      <c r="F303" s="5" t="s">
        <v>250</v>
      </c>
      <c r="G303" s="41">
        <v>70000</v>
      </c>
      <c r="H303" s="41">
        <v>70000</v>
      </c>
      <c r="I303" s="46"/>
      <c r="J303" s="46"/>
      <c r="K303" s="83">
        <f t="shared" si="25"/>
        <v>70000</v>
      </c>
      <c r="L303" s="74">
        <f t="shared" si="28"/>
        <v>100</v>
      </c>
      <c r="M303" s="41">
        <f t="shared" si="29"/>
        <v>0</v>
      </c>
    </row>
    <row r="304" spans="1:13" x14ac:dyDescent="0.2">
      <c r="A304" s="4"/>
      <c r="B304" s="4"/>
      <c r="C304" s="4"/>
      <c r="D304" s="4">
        <v>613980</v>
      </c>
      <c r="E304" s="258"/>
      <c r="F304" s="1" t="s">
        <v>261</v>
      </c>
      <c r="G304" s="41">
        <v>16231</v>
      </c>
      <c r="H304" s="41">
        <v>16231</v>
      </c>
      <c r="I304" s="46"/>
      <c r="J304" s="46"/>
      <c r="K304" s="83">
        <f t="shared" si="25"/>
        <v>16231</v>
      </c>
      <c r="L304" s="74">
        <f t="shared" si="28"/>
        <v>100</v>
      </c>
      <c r="M304" s="41">
        <f t="shared" si="29"/>
        <v>0</v>
      </c>
    </row>
    <row r="305" spans="1:13" ht="22.5" x14ac:dyDescent="0.2">
      <c r="A305" s="4"/>
      <c r="B305" s="4"/>
      <c r="C305" s="4"/>
      <c r="D305" s="4">
        <v>613983</v>
      </c>
      <c r="E305" s="258"/>
      <c r="F305" s="1" t="s">
        <v>252</v>
      </c>
      <c r="G305" s="41">
        <v>67100</v>
      </c>
      <c r="H305" s="41">
        <v>67100</v>
      </c>
      <c r="I305" s="46"/>
      <c r="J305" s="46"/>
      <c r="K305" s="83">
        <f t="shared" si="25"/>
        <v>67100</v>
      </c>
      <c r="L305" s="74">
        <f t="shared" si="28"/>
        <v>100</v>
      </c>
      <c r="M305" s="41">
        <f t="shared" si="29"/>
        <v>0</v>
      </c>
    </row>
    <row r="306" spans="1:13" x14ac:dyDescent="0.2">
      <c r="A306" s="4"/>
      <c r="B306" s="4"/>
      <c r="C306" s="4"/>
      <c r="D306" s="4">
        <v>613990</v>
      </c>
      <c r="E306" s="258"/>
      <c r="F306" s="1" t="s">
        <v>373</v>
      </c>
      <c r="G306" s="41">
        <v>30000</v>
      </c>
      <c r="H306" s="41">
        <v>30000</v>
      </c>
      <c r="I306" s="46"/>
      <c r="J306" s="46"/>
      <c r="K306" s="83">
        <f t="shared" si="25"/>
        <v>30000</v>
      </c>
      <c r="L306" s="74">
        <f t="shared" si="28"/>
        <v>100</v>
      </c>
      <c r="M306" s="41">
        <f t="shared" si="29"/>
        <v>0</v>
      </c>
    </row>
    <row r="307" spans="1:13" x14ac:dyDescent="0.2">
      <c r="A307" s="4"/>
      <c r="B307" s="4"/>
      <c r="C307" s="4"/>
      <c r="D307" s="11">
        <v>614200</v>
      </c>
      <c r="E307" s="271" t="s">
        <v>422</v>
      </c>
      <c r="F307" s="14" t="s">
        <v>268</v>
      </c>
      <c r="G307" s="40">
        <f>SUM(G308)</f>
        <v>16000</v>
      </c>
      <c r="H307" s="40">
        <f>SUM(H308)</f>
        <v>16000</v>
      </c>
      <c r="I307" s="40">
        <f>SUM(I308)</f>
        <v>0</v>
      </c>
      <c r="J307" s="40">
        <f>SUM(J308)</f>
        <v>0</v>
      </c>
      <c r="K307" s="50">
        <f t="shared" si="25"/>
        <v>16000</v>
      </c>
      <c r="L307" s="73">
        <f t="shared" si="28"/>
        <v>100</v>
      </c>
      <c r="M307" s="40">
        <f t="shared" si="29"/>
        <v>0</v>
      </c>
    </row>
    <row r="308" spans="1:13" x14ac:dyDescent="0.2">
      <c r="A308" s="4"/>
      <c r="B308" s="4"/>
      <c r="C308" s="4"/>
      <c r="D308" s="4">
        <v>614239</v>
      </c>
      <c r="E308" s="258"/>
      <c r="F308" s="1" t="s">
        <v>269</v>
      </c>
      <c r="G308" s="41">
        <v>16000</v>
      </c>
      <c r="H308" s="41">
        <v>16000</v>
      </c>
      <c r="I308" s="46"/>
      <c r="J308" s="46"/>
      <c r="K308" s="83">
        <f t="shared" si="25"/>
        <v>16000</v>
      </c>
      <c r="L308" s="74">
        <f t="shared" si="28"/>
        <v>100</v>
      </c>
      <c r="M308" s="41">
        <f t="shared" si="29"/>
        <v>0</v>
      </c>
    </row>
    <row r="309" spans="1:13" x14ac:dyDescent="0.2">
      <c r="A309" s="4"/>
      <c r="B309" s="4"/>
      <c r="C309" s="4"/>
      <c r="D309" s="11">
        <v>616300</v>
      </c>
      <c r="E309" s="271" t="s">
        <v>423</v>
      </c>
      <c r="F309" s="14" t="s">
        <v>178</v>
      </c>
      <c r="G309" s="40">
        <v>2000</v>
      </c>
      <c r="H309" s="40">
        <v>2000</v>
      </c>
      <c r="I309" s="40">
        <v>0</v>
      </c>
      <c r="J309" s="40">
        <v>0</v>
      </c>
      <c r="K309" s="50">
        <f t="shared" si="25"/>
        <v>2000</v>
      </c>
      <c r="L309" s="73">
        <f t="shared" si="28"/>
        <v>100</v>
      </c>
      <c r="M309" s="40">
        <f t="shared" si="29"/>
        <v>0</v>
      </c>
    </row>
    <row r="310" spans="1:13" x14ac:dyDescent="0.2">
      <c r="A310" s="4"/>
      <c r="B310" s="4"/>
      <c r="C310" s="4"/>
      <c r="D310" s="64">
        <v>820000</v>
      </c>
      <c r="E310" s="260" t="s">
        <v>421</v>
      </c>
      <c r="F310" s="65" t="s">
        <v>240</v>
      </c>
      <c r="G310" s="88">
        <f>SUM(G311:G318)</f>
        <v>1165000</v>
      </c>
      <c r="H310" s="88">
        <f t="shared" ref="H310:K310" si="30">SUM(H311:H318)</f>
        <v>15000</v>
      </c>
      <c r="I310" s="88">
        <f t="shared" si="30"/>
        <v>0</v>
      </c>
      <c r="J310" s="88">
        <f t="shared" si="30"/>
        <v>1150000</v>
      </c>
      <c r="K310" s="88">
        <f t="shared" si="30"/>
        <v>1165000</v>
      </c>
      <c r="L310" s="76">
        <f t="shared" si="28"/>
        <v>100</v>
      </c>
      <c r="M310" s="7">
        <f t="shared" si="29"/>
        <v>0</v>
      </c>
    </row>
    <row r="311" spans="1:13" s="253" customFormat="1" x14ac:dyDescent="0.2">
      <c r="A311" s="247"/>
      <c r="B311" s="247"/>
      <c r="C311" s="247"/>
      <c r="D311" s="18">
        <v>821100</v>
      </c>
      <c r="E311" s="259"/>
      <c r="F311" s="5" t="s">
        <v>272</v>
      </c>
      <c r="G311" s="250"/>
      <c r="H311" s="250"/>
      <c r="I311" s="251"/>
      <c r="J311" s="251"/>
      <c r="K311" s="251">
        <f t="shared" ref="K311:K319" si="31">SUM(H311:J311)</f>
        <v>0</v>
      </c>
      <c r="L311" s="74" t="e">
        <f t="shared" si="28"/>
        <v>#DIV/0!</v>
      </c>
      <c r="M311" s="41">
        <f t="shared" si="29"/>
        <v>0</v>
      </c>
    </row>
    <row r="312" spans="1:13" x14ac:dyDescent="0.2">
      <c r="A312" s="4"/>
      <c r="B312" s="4"/>
      <c r="C312" s="4"/>
      <c r="D312" s="18">
        <v>821200</v>
      </c>
      <c r="E312" s="259"/>
      <c r="F312" s="5" t="s">
        <v>228</v>
      </c>
      <c r="G312" s="41">
        <v>500000</v>
      </c>
      <c r="H312" s="41">
        <v>0</v>
      </c>
      <c r="I312" s="46"/>
      <c r="J312" s="310">
        <v>500000</v>
      </c>
      <c r="K312" s="83">
        <f t="shared" si="31"/>
        <v>500000</v>
      </c>
      <c r="L312" s="74">
        <f t="shared" si="28"/>
        <v>100</v>
      </c>
      <c r="M312" s="41">
        <f t="shared" si="29"/>
        <v>0</v>
      </c>
    </row>
    <row r="313" spans="1:13" x14ac:dyDescent="0.2">
      <c r="A313" s="4"/>
      <c r="B313" s="4"/>
      <c r="C313" s="4"/>
      <c r="D313" s="4">
        <v>821310</v>
      </c>
      <c r="E313" s="258"/>
      <c r="F313" s="5" t="s">
        <v>229</v>
      </c>
      <c r="G313" s="41">
        <v>70000</v>
      </c>
      <c r="H313" s="41">
        <v>0</v>
      </c>
      <c r="I313" s="46"/>
      <c r="J313" s="46">
        <v>70000</v>
      </c>
      <c r="K313" s="83">
        <f t="shared" si="31"/>
        <v>70000</v>
      </c>
      <c r="L313" s="74">
        <f t="shared" si="28"/>
        <v>100</v>
      </c>
      <c r="M313" s="41">
        <f t="shared" si="29"/>
        <v>0</v>
      </c>
    </row>
    <row r="314" spans="1:13" x14ac:dyDescent="0.2">
      <c r="A314" s="4"/>
      <c r="B314" s="4"/>
      <c r="C314" s="4"/>
      <c r="D314" s="4">
        <v>821320</v>
      </c>
      <c r="E314" s="258"/>
      <c r="F314" s="5" t="s">
        <v>230</v>
      </c>
      <c r="G314" s="41">
        <v>100000</v>
      </c>
      <c r="H314" s="41">
        <v>0</v>
      </c>
      <c r="I314" s="46"/>
      <c r="J314" s="46">
        <v>100000</v>
      </c>
      <c r="K314" s="83">
        <f t="shared" si="31"/>
        <v>100000</v>
      </c>
      <c r="L314" s="74">
        <f t="shared" si="28"/>
        <v>100</v>
      </c>
      <c r="M314" s="41">
        <f t="shared" si="29"/>
        <v>0</v>
      </c>
    </row>
    <row r="315" spans="1:13" x14ac:dyDescent="0.2">
      <c r="A315" s="4"/>
      <c r="B315" s="4"/>
      <c r="C315" s="4"/>
      <c r="D315" s="4">
        <v>821382</v>
      </c>
      <c r="E315" s="258"/>
      <c r="F315" s="5" t="s">
        <v>231</v>
      </c>
      <c r="G315" s="41">
        <v>300000</v>
      </c>
      <c r="H315" s="41">
        <v>0</v>
      </c>
      <c r="I315" s="46"/>
      <c r="J315" s="46">
        <v>300000</v>
      </c>
      <c r="K315" s="83">
        <f t="shared" si="31"/>
        <v>300000</v>
      </c>
      <c r="L315" s="74">
        <f t="shared" si="28"/>
        <v>100</v>
      </c>
      <c r="M315" s="41">
        <f t="shared" si="29"/>
        <v>0</v>
      </c>
    </row>
    <row r="316" spans="1:13" x14ac:dyDescent="0.2">
      <c r="A316" s="4"/>
      <c r="B316" s="4"/>
      <c r="C316" s="4"/>
      <c r="D316" s="4">
        <v>821500</v>
      </c>
      <c r="E316" s="258"/>
      <c r="F316" s="5" t="s">
        <v>283</v>
      </c>
      <c r="G316" s="41">
        <v>30000</v>
      </c>
      <c r="H316" s="41">
        <v>0</v>
      </c>
      <c r="I316" s="46"/>
      <c r="J316" s="46">
        <v>30000</v>
      </c>
      <c r="K316" s="83">
        <f t="shared" si="31"/>
        <v>30000</v>
      </c>
      <c r="L316" s="74">
        <f t="shared" si="28"/>
        <v>100</v>
      </c>
      <c r="M316" s="41">
        <f t="shared" si="29"/>
        <v>0</v>
      </c>
    </row>
    <row r="317" spans="1:13" x14ac:dyDescent="0.2">
      <c r="A317" s="4"/>
      <c r="B317" s="4"/>
      <c r="C317" s="4"/>
      <c r="D317" s="4">
        <v>821624</v>
      </c>
      <c r="E317" s="258"/>
      <c r="F317" s="5" t="s">
        <v>44</v>
      </c>
      <c r="G317" s="41">
        <v>150000</v>
      </c>
      <c r="H317" s="41">
        <v>0</v>
      </c>
      <c r="I317" s="46"/>
      <c r="J317" s="46">
        <v>150000</v>
      </c>
      <c r="K317" s="83">
        <f t="shared" si="31"/>
        <v>150000</v>
      </c>
      <c r="L317" s="74">
        <f t="shared" si="28"/>
        <v>100</v>
      </c>
      <c r="M317" s="41">
        <f t="shared" si="29"/>
        <v>0</v>
      </c>
    </row>
    <row r="318" spans="1:13" x14ac:dyDescent="0.2">
      <c r="A318" s="4"/>
      <c r="B318" s="4"/>
      <c r="C318" s="4"/>
      <c r="D318" s="4">
        <v>823300</v>
      </c>
      <c r="E318" s="258"/>
      <c r="F318" s="5" t="s">
        <v>182</v>
      </c>
      <c r="G318" s="55">
        <v>15000</v>
      </c>
      <c r="H318" s="55">
        <v>15000</v>
      </c>
      <c r="I318" s="82"/>
      <c r="J318" s="82"/>
      <c r="K318" s="83">
        <f t="shared" si="31"/>
        <v>15000</v>
      </c>
      <c r="L318" s="74">
        <f t="shared" si="28"/>
        <v>100</v>
      </c>
      <c r="M318" s="41">
        <f t="shared" si="29"/>
        <v>0</v>
      </c>
    </row>
    <row r="319" spans="1:13" x14ac:dyDescent="0.2">
      <c r="A319" s="4"/>
      <c r="B319" s="4"/>
      <c r="C319" s="4"/>
      <c r="D319" s="4"/>
      <c r="E319" s="4"/>
      <c r="F319" s="2" t="s">
        <v>46</v>
      </c>
      <c r="G319" s="89">
        <v>543</v>
      </c>
      <c r="H319" s="89">
        <v>543</v>
      </c>
      <c r="I319" s="90"/>
      <c r="J319" s="90"/>
      <c r="K319" s="87">
        <f t="shared" si="31"/>
        <v>543</v>
      </c>
      <c r="L319" s="76">
        <f t="shared" si="28"/>
        <v>100</v>
      </c>
      <c r="M319" s="7">
        <f t="shared" si="29"/>
        <v>0</v>
      </c>
    </row>
    <row r="320" spans="1:13" x14ac:dyDescent="0.2">
      <c r="F320" s="21"/>
      <c r="G320" s="51"/>
      <c r="H320" s="51"/>
      <c r="I320" s="51"/>
      <c r="J320" s="51"/>
      <c r="K320" s="51"/>
      <c r="L320" s="31"/>
      <c r="M320" s="22"/>
    </row>
    <row r="321" spans="1:13" x14ac:dyDescent="0.2">
      <c r="F321" s="21"/>
      <c r="G321" s="57"/>
      <c r="H321" s="57"/>
      <c r="I321" s="57"/>
      <c r="J321" s="57"/>
      <c r="K321" s="57"/>
      <c r="L321" s="35"/>
      <c r="M321" s="23"/>
    </row>
    <row r="322" spans="1:13" ht="12.75" customHeight="1" x14ac:dyDescent="0.2">
      <c r="A322" s="5" t="s">
        <v>48</v>
      </c>
      <c r="B322" s="5" t="s">
        <v>49</v>
      </c>
      <c r="C322" s="5" t="s">
        <v>50</v>
      </c>
      <c r="D322" s="3" t="s">
        <v>7</v>
      </c>
      <c r="E322" s="3" t="s">
        <v>130</v>
      </c>
      <c r="F322" s="3" t="s">
        <v>51</v>
      </c>
      <c r="G322" s="512" t="s">
        <v>558</v>
      </c>
      <c r="H322" s="514" t="s">
        <v>328</v>
      </c>
      <c r="I322" s="514" t="s">
        <v>500</v>
      </c>
      <c r="J322" s="516" t="s">
        <v>324</v>
      </c>
      <c r="K322" s="512" t="s">
        <v>583</v>
      </c>
      <c r="L322" s="15" t="s">
        <v>52</v>
      </c>
      <c r="M322" s="3" t="s">
        <v>123</v>
      </c>
    </row>
    <row r="323" spans="1:13" ht="32.25" customHeight="1" x14ac:dyDescent="0.2">
      <c r="A323" s="5" t="s">
        <v>53</v>
      </c>
      <c r="B323" s="5"/>
      <c r="C323" s="5" t="s">
        <v>54</v>
      </c>
      <c r="D323" s="3" t="s">
        <v>11</v>
      </c>
      <c r="E323" s="3" t="s">
        <v>131</v>
      </c>
      <c r="F323" s="3" t="s">
        <v>55</v>
      </c>
      <c r="G323" s="523"/>
      <c r="H323" s="515"/>
      <c r="I323" s="513"/>
      <c r="J323" s="517"/>
      <c r="K323" s="523"/>
      <c r="L323" s="15" t="s">
        <v>325</v>
      </c>
      <c r="M323" s="3" t="s">
        <v>326</v>
      </c>
    </row>
    <row r="324" spans="1:13" x14ac:dyDescent="0.2">
      <c r="A324" s="85">
        <v>1</v>
      </c>
      <c r="B324" s="85">
        <v>2</v>
      </c>
      <c r="C324" s="85">
        <v>3</v>
      </c>
      <c r="D324" s="85">
        <v>4</v>
      </c>
      <c r="E324" s="85">
        <v>5</v>
      </c>
      <c r="F324" s="85">
        <v>6</v>
      </c>
      <c r="G324" s="85">
        <v>7</v>
      </c>
      <c r="H324" s="85">
        <v>8</v>
      </c>
      <c r="I324" s="85">
        <v>9</v>
      </c>
      <c r="J324" s="85">
        <v>10</v>
      </c>
      <c r="K324" s="209" t="s">
        <v>327</v>
      </c>
      <c r="L324" s="86">
        <v>12</v>
      </c>
      <c r="M324" s="85">
        <v>13</v>
      </c>
    </row>
    <row r="325" spans="1:13" x14ac:dyDescent="0.2">
      <c r="A325" s="3">
        <v>13</v>
      </c>
      <c r="B325" s="5"/>
      <c r="C325" s="5"/>
      <c r="D325" s="3"/>
      <c r="E325" s="81"/>
      <c r="F325" s="2" t="s">
        <v>68</v>
      </c>
      <c r="G325" s="41"/>
      <c r="H325" s="41"/>
      <c r="I325" s="46"/>
      <c r="J325" s="46"/>
      <c r="K325" s="46"/>
      <c r="L325" s="27"/>
      <c r="M325" s="5"/>
    </row>
    <row r="326" spans="1:13" x14ac:dyDescent="0.2">
      <c r="A326" s="4"/>
      <c r="B326" s="3" t="s">
        <v>57</v>
      </c>
      <c r="C326" s="3" t="s">
        <v>58</v>
      </c>
      <c r="D326" s="3"/>
      <c r="E326" s="81"/>
      <c r="F326" s="9" t="s">
        <v>68</v>
      </c>
      <c r="G326" s="7">
        <f>SUM(G327)</f>
        <v>3422371</v>
      </c>
      <c r="H326" s="7">
        <f>SUM(H327)</f>
        <v>3434671</v>
      </c>
      <c r="I326" s="7">
        <f>SUM(I327)</f>
        <v>0</v>
      </c>
      <c r="J326" s="7">
        <f>SUM(J327)</f>
        <v>7700</v>
      </c>
      <c r="K326" s="84">
        <f>SUM(H326:J326)</f>
        <v>3442371</v>
      </c>
      <c r="L326" s="76">
        <f>K326/G326*100</f>
        <v>100.58439017862177</v>
      </c>
      <c r="M326" s="7">
        <f>K326-G326</f>
        <v>20000</v>
      </c>
    </row>
    <row r="327" spans="1:13" x14ac:dyDescent="0.2">
      <c r="A327" s="4"/>
      <c r="B327" s="4"/>
      <c r="C327" s="4"/>
      <c r="D327" s="4"/>
      <c r="E327" s="258"/>
      <c r="F327" s="2" t="s">
        <v>275</v>
      </c>
      <c r="G327" s="84">
        <f>SUM(G329+G380)</f>
        <v>3422371</v>
      </c>
      <c r="H327" s="84">
        <f>SUM(H329+H380)</f>
        <v>3434671</v>
      </c>
      <c r="I327" s="84">
        <f>SUM(I329+I380)</f>
        <v>0</v>
      </c>
      <c r="J327" s="84">
        <f>SUM(J329+J380)</f>
        <v>7700</v>
      </c>
      <c r="K327" s="84">
        <f>SUM(H327:J327)</f>
        <v>3442371</v>
      </c>
      <c r="L327" s="76">
        <f>K327/G327*100</f>
        <v>100.58439017862177</v>
      </c>
      <c r="M327" s="7">
        <f>K327-G327</f>
        <v>20000</v>
      </c>
    </row>
    <row r="328" spans="1:13" x14ac:dyDescent="0.2">
      <c r="A328" s="4"/>
      <c r="B328" s="4"/>
      <c r="C328" s="4"/>
      <c r="D328" s="9"/>
      <c r="E328" s="259"/>
      <c r="F328" s="10"/>
      <c r="G328" s="40"/>
      <c r="H328" s="40"/>
      <c r="I328" s="47"/>
      <c r="J328" s="47"/>
      <c r="K328" s="47"/>
      <c r="L328" s="26"/>
      <c r="M328" s="13"/>
    </row>
    <row r="329" spans="1:13" x14ac:dyDescent="0.2">
      <c r="A329" s="4"/>
      <c r="B329" s="4"/>
      <c r="C329" s="4"/>
      <c r="D329" s="64">
        <v>610000</v>
      </c>
      <c r="E329" s="260"/>
      <c r="F329" s="65" t="s">
        <v>242</v>
      </c>
      <c r="G329" s="7">
        <f>SUM(G330+G343+G344+G372+G377+G379)</f>
        <v>3142371</v>
      </c>
      <c r="H329" s="7">
        <f>SUM(H330+H343+H344+H372+H377+H379)</f>
        <v>3134671</v>
      </c>
      <c r="I329" s="7">
        <f>SUM(I330+I343+I344+I372+I377+I379)</f>
        <v>0</v>
      </c>
      <c r="J329" s="7">
        <f>SUM(J330+J343+J344+J372+J377+J379)</f>
        <v>7700</v>
      </c>
      <c r="K329" s="84">
        <f t="shared" ref="K329:K362" si="32">SUM(H329:J329)</f>
        <v>3142371</v>
      </c>
      <c r="L329" s="76">
        <f t="shared" ref="L329:L362" si="33">K329/G329*100</f>
        <v>100</v>
      </c>
      <c r="M329" s="7">
        <f t="shared" ref="M329:M362" si="34">K329-G329</f>
        <v>0</v>
      </c>
    </row>
    <row r="330" spans="1:13" x14ac:dyDescent="0.2">
      <c r="A330" s="4"/>
      <c r="B330" s="4"/>
      <c r="C330" s="4"/>
      <c r="D330" s="9">
        <v>611000</v>
      </c>
      <c r="E330" s="259"/>
      <c r="F330" s="10" t="s">
        <v>13</v>
      </c>
      <c r="G330" s="40">
        <f>SUM(G331+G335)</f>
        <v>1633344</v>
      </c>
      <c r="H330" s="40">
        <f>SUM(H331+H335)</f>
        <v>1633344</v>
      </c>
      <c r="I330" s="40">
        <f>SUM(I331+I335)</f>
        <v>0</v>
      </c>
      <c r="J330" s="40">
        <f>SUM(J331+J335)</f>
        <v>0</v>
      </c>
      <c r="K330" s="47">
        <f t="shared" si="32"/>
        <v>1633344</v>
      </c>
      <c r="L330" s="73">
        <f t="shared" si="33"/>
        <v>100</v>
      </c>
      <c r="M330" s="40">
        <f t="shared" si="34"/>
        <v>0</v>
      </c>
    </row>
    <row r="331" spans="1:13" x14ac:dyDescent="0.2">
      <c r="A331" s="4"/>
      <c r="B331" s="4"/>
      <c r="C331" s="4"/>
      <c r="D331" s="11">
        <v>611100</v>
      </c>
      <c r="E331" s="257" t="s">
        <v>424</v>
      </c>
      <c r="F331" s="10" t="s">
        <v>317</v>
      </c>
      <c r="G331" s="40">
        <f>SUM(G332:G334)</f>
        <v>1372260</v>
      </c>
      <c r="H331" s="40">
        <f>SUM(H332:H334)</f>
        <v>1372260</v>
      </c>
      <c r="I331" s="40">
        <f>SUM(I332:I334)</f>
        <v>0</v>
      </c>
      <c r="J331" s="40">
        <f>SUM(J332:J334)</f>
        <v>0</v>
      </c>
      <c r="K331" s="47">
        <f t="shared" si="32"/>
        <v>1372260</v>
      </c>
      <c r="L331" s="73">
        <f t="shared" si="33"/>
        <v>100</v>
      </c>
      <c r="M331" s="40">
        <f t="shared" si="34"/>
        <v>0</v>
      </c>
    </row>
    <row r="332" spans="1:13" x14ac:dyDescent="0.2">
      <c r="A332" s="4"/>
      <c r="B332" s="4"/>
      <c r="C332" s="4"/>
      <c r="D332" s="12">
        <v>611110</v>
      </c>
      <c r="E332" s="255"/>
      <c r="F332" s="5" t="s">
        <v>255</v>
      </c>
      <c r="G332" s="41">
        <v>943459</v>
      </c>
      <c r="H332" s="41">
        <v>943459</v>
      </c>
      <c r="I332" s="46"/>
      <c r="J332" s="46"/>
      <c r="K332" s="46">
        <f t="shared" si="32"/>
        <v>943459</v>
      </c>
      <c r="L332" s="74">
        <f t="shared" si="33"/>
        <v>100</v>
      </c>
      <c r="M332" s="41">
        <f t="shared" si="34"/>
        <v>0</v>
      </c>
    </row>
    <row r="333" spans="1:13" x14ac:dyDescent="0.2">
      <c r="A333" s="4"/>
      <c r="B333" s="4"/>
      <c r="C333" s="4"/>
      <c r="D333" s="12">
        <v>611130</v>
      </c>
      <c r="E333" s="255"/>
      <c r="F333" s="5" t="s">
        <v>14</v>
      </c>
      <c r="G333" s="41">
        <v>425401</v>
      </c>
      <c r="H333" s="41">
        <v>425401</v>
      </c>
      <c r="I333" s="46"/>
      <c r="J333" s="46"/>
      <c r="K333" s="46">
        <f t="shared" si="32"/>
        <v>425401</v>
      </c>
      <c r="L333" s="74">
        <f t="shared" si="33"/>
        <v>100</v>
      </c>
      <c r="M333" s="41">
        <f t="shared" si="34"/>
        <v>0</v>
      </c>
    </row>
    <row r="334" spans="1:13" x14ac:dyDescent="0.2">
      <c r="A334" s="4"/>
      <c r="B334" s="4"/>
      <c r="C334" s="4"/>
      <c r="D334" s="12">
        <v>611155</v>
      </c>
      <c r="E334" s="255"/>
      <c r="F334" s="5" t="s">
        <v>18</v>
      </c>
      <c r="G334" s="41">
        <v>3400</v>
      </c>
      <c r="H334" s="41">
        <v>3400</v>
      </c>
      <c r="I334" s="46"/>
      <c r="J334" s="46"/>
      <c r="K334" s="46">
        <f t="shared" si="32"/>
        <v>3400</v>
      </c>
      <c r="L334" s="74">
        <f t="shared" si="33"/>
        <v>100</v>
      </c>
      <c r="M334" s="41">
        <f t="shared" si="34"/>
        <v>0</v>
      </c>
    </row>
    <row r="335" spans="1:13" x14ac:dyDescent="0.2">
      <c r="A335" s="4"/>
      <c r="B335" s="4"/>
      <c r="C335" s="4"/>
      <c r="D335" s="11">
        <v>611200</v>
      </c>
      <c r="E335" s="257" t="s">
        <v>424</v>
      </c>
      <c r="F335" s="10" t="s">
        <v>318</v>
      </c>
      <c r="G335" s="40">
        <f>SUM(G336:G342)</f>
        <v>261084</v>
      </c>
      <c r="H335" s="40">
        <f>SUM(H336:H342)</f>
        <v>261084</v>
      </c>
      <c r="I335" s="40">
        <f>SUM(I336:I342)</f>
        <v>0</v>
      </c>
      <c r="J335" s="40">
        <f>SUM(J336:J342)</f>
        <v>0</v>
      </c>
      <c r="K335" s="47">
        <f t="shared" si="32"/>
        <v>261084</v>
      </c>
      <c r="L335" s="73">
        <f t="shared" si="33"/>
        <v>100</v>
      </c>
      <c r="M335" s="40">
        <f t="shared" si="34"/>
        <v>0</v>
      </c>
    </row>
    <row r="336" spans="1:13" x14ac:dyDescent="0.2">
      <c r="A336" s="4"/>
      <c r="B336" s="4"/>
      <c r="C336" s="4"/>
      <c r="D336" s="12">
        <v>611211</v>
      </c>
      <c r="E336" s="255"/>
      <c r="F336" s="5" t="s">
        <v>310</v>
      </c>
      <c r="G336" s="41">
        <v>38858</v>
      </c>
      <c r="H336" s="41">
        <v>38858</v>
      </c>
      <c r="I336" s="46"/>
      <c r="J336" s="46"/>
      <c r="K336" s="46">
        <f t="shared" si="32"/>
        <v>38858</v>
      </c>
      <c r="L336" s="74">
        <f t="shared" si="33"/>
        <v>100</v>
      </c>
      <c r="M336" s="41">
        <f t="shared" si="34"/>
        <v>0</v>
      </c>
    </row>
    <row r="337" spans="1:13" x14ac:dyDescent="0.2">
      <c r="A337" s="4"/>
      <c r="B337" s="4"/>
      <c r="C337" s="4"/>
      <c r="D337" s="12">
        <v>611214</v>
      </c>
      <c r="E337" s="255"/>
      <c r="F337" s="5" t="s">
        <v>142</v>
      </c>
      <c r="G337" s="41"/>
      <c r="H337" s="41"/>
      <c r="I337" s="46"/>
      <c r="J337" s="46"/>
      <c r="K337" s="46">
        <f t="shared" si="32"/>
        <v>0</v>
      </c>
      <c r="L337" s="74" t="e">
        <f t="shared" si="33"/>
        <v>#DIV/0!</v>
      </c>
      <c r="M337" s="41">
        <f t="shared" si="34"/>
        <v>0</v>
      </c>
    </row>
    <row r="338" spans="1:13" x14ac:dyDescent="0.2">
      <c r="A338" s="4"/>
      <c r="B338" s="4"/>
      <c r="C338" s="4"/>
      <c r="D338" s="12">
        <v>611216</v>
      </c>
      <c r="E338" s="255"/>
      <c r="F338" s="5" t="s">
        <v>143</v>
      </c>
      <c r="G338" s="41"/>
      <c r="H338" s="41"/>
      <c r="I338" s="46"/>
      <c r="J338" s="46"/>
      <c r="K338" s="46">
        <f t="shared" si="32"/>
        <v>0</v>
      </c>
      <c r="L338" s="74" t="e">
        <f t="shared" si="33"/>
        <v>#DIV/0!</v>
      </c>
      <c r="M338" s="41">
        <f t="shared" si="34"/>
        <v>0</v>
      </c>
    </row>
    <row r="339" spans="1:13" x14ac:dyDescent="0.2">
      <c r="A339" s="4"/>
      <c r="B339" s="4"/>
      <c r="C339" s="4"/>
      <c r="D339" s="12">
        <v>611221</v>
      </c>
      <c r="E339" s="255"/>
      <c r="F339" s="5" t="s">
        <v>15</v>
      </c>
      <c r="G339" s="41">
        <v>162624</v>
      </c>
      <c r="H339" s="41">
        <v>162624</v>
      </c>
      <c r="I339" s="46"/>
      <c r="J339" s="46"/>
      <c r="K339" s="46">
        <f t="shared" si="32"/>
        <v>162624</v>
      </c>
      <c r="L339" s="74">
        <f t="shared" si="33"/>
        <v>100</v>
      </c>
      <c r="M339" s="41">
        <f t="shared" si="34"/>
        <v>0</v>
      </c>
    </row>
    <row r="340" spans="1:13" x14ac:dyDescent="0.2">
      <c r="A340" s="4"/>
      <c r="B340" s="4"/>
      <c r="C340" s="4"/>
      <c r="D340" s="4">
        <v>611224</v>
      </c>
      <c r="E340" s="258"/>
      <c r="F340" s="5" t="s">
        <v>16</v>
      </c>
      <c r="G340" s="41">
        <v>29602</v>
      </c>
      <c r="H340" s="41">
        <v>29602</v>
      </c>
      <c r="I340" s="46"/>
      <c r="J340" s="46"/>
      <c r="K340" s="46">
        <f t="shared" si="32"/>
        <v>29602</v>
      </c>
      <c r="L340" s="74">
        <f t="shared" si="33"/>
        <v>100</v>
      </c>
      <c r="M340" s="41">
        <f t="shared" si="34"/>
        <v>0</v>
      </c>
    </row>
    <row r="341" spans="1:13" x14ac:dyDescent="0.2">
      <c r="A341" s="4"/>
      <c r="B341" s="4"/>
      <c r="C341" s="4"/>
      <c r="D341" s="4">
        <v>611225</v>
      </c>
      <c r="E341" s="258"/>
      <c r="F341" s="5" t="s">
        <v>17</v>
      </c>
      <c r="G341" s="41">
        <v>0</v>
      </c>
      <c r="H341" s="41">
        <v>0</v>
      </c>
      <c r="I341" s="46"/>
      <c r="J341" s="46"/>
      <c r="K341" s="46">
        <f t="shared" si="32"/>
        <v>0</v>
      </c>
      <c r="L341" s="74" t="e">
        <f t="shared" si="33"/>
        <v>#DIV/0!</v>
      </c>
      <c r="M341" s="41">
        <f t="shared" si="34"/>
        <v>0</v>
      </c>
    </row>
    <row r="342" spans="1:13" x14ac:dyDescent="0.2">
      <c r="A342" s="4"/>
      <c r="B342" s="4"/>
      <c r="C342" s="4"/>
      <c r="D342" s="4">
        <v>611227</v>
      </c>
      <c r="E342" s="258"/>
      <c r="F342" s="5" t="s">
        <v>19</v>
      </c>
      <c r="G342" s="41">
        <v>30000</v>
      </c>
      <c r="H342" s="41">
        <v>30000</v>
      </c>
      <c r="I342" s="46"/>
      <c r="J342" s="46"/>
      <c r="K342" s="46">
        <f t="shared" si="32"/>
        <v>30000</v>
      </c>
      <c r="L342" s="74">
        <f t="shared" si="33"/>
        <v>100</v>
      </c>
      <c r="M342" s="41">
        <f t="shared" si="34"/>
        <v>0</v>
      </c>
    </row>
    <row r="343" spans="1:13" x14ac:dyDescent="0.2">
      <c r="A343" s="4"/>
      <c r="B343" s="4"/>
      <c r="C343" s="4"/>
      <c r="D343" s="9">
        <v>612100</v>
      </c>
      <c r="E343" s="259" t="s">
        <v>424</v>
      </c>
      <c r="F343" s="10" t="s">
        <v>20</v>
      </c>
      <c r="G343" s="40">
        <v>68613</v>
      </c>
      <c r="H343" s="40">
        <v>68613</v>
      </c>
      <c r="I343" s="47"/>
      <c r="J343" s="47"/>
      <c r="K343" s="47">
        <f t="shared" si="32"/>
        <v>68613</v>
      </c>
      <c r="L343" s="73">
        <f t="shared" si="33"/>
        <v>100</v>
      </c>
      <c r="M343" s="40">
        <f t="shared" si="34"/>
        <v>0</v>
      </c>
    </row>
    <row r="344" spans="1:13" x14ac:dyDescent="0.2">
      <c r="A344" s="4"/>
      <c r="B344" s="4"/>
      <c r="C344" s="4"/>
      <c r="D344" s="9">
        <v>613000</v>
      </c>
      <c r="E344" s="259"/>
      <c r="F344" s="10" t="s">
        <v>185</v>
      </c>
      <c r="G344" s="47">
        <v>356914</v>
      </c>
      <c r="H344" s="47">
        <f>SUM(H345+H348+H351+H354+H358+H359+H361+H362)</f>
        <v>356914</v>
      </c>
      <c r="I344" s="47">
        <f>SUM(I345+I348+I351+I354+I358+I359+I361+I362)</f>
        <v>0</v>
      </c>
      <c r="J344" s="47">
        <f>SUM(J345+J348+J351+J354+J358+J359+J361+J362)</f>
        <v>0</v>
      </c>
      <c r="K344" s="47">
        <f t="shared" si="32"/>
        <v>356914</v>
      </c>
      <c r="L344" s="73">
        <f t="shared" si="33"/>
        <v>100</v>
      </c>
      <c r="M344" s="40">
        <f t="shared" si="34"/>
        <v>0</v>
      </c>
    </row>
    <row r="345" spans="1:13" x14ac:dyDescent="0.2">
      <c r="A345" s="4"/>
      <c r="B345" s="4"/>
      <c r="C345" s="4"/>
      <c r="D345" s="11">
        <v>613100</v>
      </c>
      <c r="E345" s="257" t="s">
        <v>424</v>
      </c>
      <c r="F345" s="10" t="s">
        <v>175</v>
      </c>
      <c r="G345" s="40">
        <f>SUM(G346:G347)</f>
        <v>9000</v>
      </c>
      <c r="H345" s="40">
        <f>SUM(H346:H347)</f>
        <v>9000</v>
      </c>
      <c r="I345" s="40">
        <f>SUM(I346:I347)</f>
        <v>0</v>
      </c>
      <c r="J345" s="40">
        <f>SUM(J346:J347)</f>
        <v>0</v>
      </c>
      <c r="K345" s="47">
        <f t="shared" si="32"/>
        <v>9000</v>
      </c>
      <c r="L345" s="73">
        <f t="shared" si="33"/>
        <v>100</v>
      </c>
      <c r="M345" s="40">
        <f t="shared" si="34"/>
        <v>0</v>
      </c>
    </row>
    <row r="346" spans="1:13" x14ac:dyDescent="0.2">
      <c r="A346" s="4"/>
      <c r="B346" s="4"/>
      <c r="C346" s="4"/>
      <c r="D346" s="4">
        <v>613110</v>
      </c>
      <c r="E346" s="258"/>
      <c r="F346" s="5" t="s">
        <v>174</v>
      </c>
      <c r="G346" s="41">
        <v>7000</v>
      </c>
      <c r="H346" s="41">
        <v>7000</v>
      </c>
      <c r="I346" s="46"/>
      <c r="J346" s="46"/>
      <c r="K346" s="46">
        <f t="shared" si="32"/>
        <v>7000</v>
      </c>
      <c r="L346" s="74">
        <f t="shared" si="33"/>
        <v>100</v>
      </c>
      <c r="M346" s="41">
        <f t="shared" si="34"/>
        <v>0</v>
      </c>
    </row>
    <row r="347" spans="1:13" x14ac:dyDescent="0.2">
      <c r="A347" s="4"/>
      <c r="B347" s="4"/>
      <c r="C347" s="4"/>
      <c r="D347" s="4">
        <v>613120</v>
      </c>
      <c r="E347" s="258"/>
      <c r="F347" s="5" t="s">
        <v>22</v>
      </c>
      <c r="G347" s="41">
        <v>2000</v>
      </c>
      <c r="H347" s="41">
        <v>2000</v>
      </c>
      <c r="I347" s="46"/>
      <c r="J347" s="46"/>
      <c r="K347" s="46">
        <f t="shared" si="32"/>
        <v>2000</v>
      </c>
      <c r="L347" s="74">
        <f t="shared" si="33"/>
        <v>100</v>
      </c>
      <c r="M347" s="41">
        <f t="shared" si="34"/>
        <v>0</v>
      </c>
    </row>
    <row r="348" spans="1:13" x14ac:dyDescent="0.2">
      <c r="A348" s="4"/>
      <c r="B348" s="4"/>
      <c r="C348" s="4"/>
      <c r="D348" s="11">
        <v>613200</v>
      </c>
      <c r="E348" s="271" t="s">
        <v>424</v>
      </c>
      <c r="F348" s="10" t="s">
        <v>186</v>
      </c>
      <c r="G348" s="40">
        <f>SUM(G349:G350)</f>
        <v>0</v>
      </c>
      <c r="H348" s="40">
        <f>SUM(H349:H350)</f>
        <v>0</v>
      </c>
      <c r="I348" s="40">
        <f>SUM(I349:I350)</f>
        <v>0</v>
      </c>
      <c r="J348" s="40">
        <f>SUM(J349:J350)</f>
        <v>0</v>
      </c>
      <c r="K348" s="47">
        <f t="shared" si="32"/>
        <v>0</v>
      </c>
      <c r="L348" s="73" t="e">
        <f t="shared" si="33"/>
        <v>#DIV/0!</v>
      </c>
      <c r="M348" s="40">
        <f t="shared" si="34"/>
        <v>0</v>
      </c>
    </row>
    <row r="349" spans="1:13" x14ac:dyDescent="0.2">
      <c r="A349" s="4"/>
      <c r="B349" s="4"/>
      <c r="C349" s="4"/>
      <c r="D349" s="4">
        <v>613211</v>
      </c>
      <c r="E349" s="258"/>
      <c r="F349" s="5" t="s">
        <v>187</v>
      </c>
      <c r="G349" s="41"/>
      <c r="H349" s="41"/>
      <c r="I349" s="46"/>
      <c r="J349" s="46"/>
      <c r="K349" s="46">
        <f t="shared" si="32"/>
        <v>0</v>
      </c>
      <c r="L349" s="74" t="e">
        <f t="shared" si="33"/>
        <v>#DIV/0!</v>
      </c>
      <c r="M349" s="41">
        <f t="shared" si="34"/>
        <v>0</v>
      </c>
    </row>
    <row r="350" spans="1:13" x14ac:dyDescent="0.2">
      <c r="A350" s="4"/>
      <c r="B350" s="4"/>
      <c r="C350" s="4"/>
      <c r="D350" s="4">
        <v>613212</v>
      </c>
      <c r="E350" s="258"/>
      <c r="F350" s="5" t="s">
        <v>188</v>
      </c>
      <c r="G350" s="41"/>
      <c r="H350" s="41"/>
      <c r="I350" s="46"/>
      <c r="J350" s="46"/>
      <c r="K350" s="46">
        <f t="shared" si="32"/>
        <v>0</v>
      </c>
      <c r="L350" s="74" t="e">
        <f t="shared" si="33"/>
        <v>#DIV/0!</v>
      </c>
      <c r="M350" s="41">
        <f t="shared" si="34"/>
        <v>0</v>
      </c>
    </row>
    <row r="351" spans="1:13" x14ac:dyDescent="0.2">
      <c r="A351" s="4"/>
      <c r="B351" s="4"/>
      <c r="C351" s="4"/>
      <c r="D351" s="11">
        <v>613300</v>
      </c>
      <c r="E351" s="257" t="s">
        <v>424</v>
      </c>
      <c r="F351" s="10" t="s">
        <v>319</v>
      </c>
      <c r="G351" s="40">
        <f>SUM(G352:G353)</f>
        <v>30000</v>
      </c>
      <c r="H351" s="40">
        <f>SUM(H352:H353)</f>
        <v>30000</v>
      </c>
      <c r="I351" s="40">
        <f>SUM(I352:I353)</f>
        <v>0</v>
      </c>
      <c r="J351" s="40">
        <f>SUM(J352:J353)</f>
        <v>0</v>
      </c>
      <c r="K351" s="47">
        <f t="shared" si="32"/>
        <v>30000</v>
      </c>
      <c r="L351" s="73">
        <f t="shared" si="33"/>
        <v>100</v>
      </c>
      <c r="M351" s="40">
        <f t="shared" si="34"/>
        <v>0</v>
      </c>
    </row>
    <row r="352" spans="1:13" x14ac:dyDescent="0.2">
      <c r="A352" s="4"/>
      <c r="B352" s="4"/>
      <c r="C352" s="4"/>
      <c r="D352" s="4">
        <v>613321</v>
      </c>
      <c r="E352" s="258"/>
      <c r="F352" s="5" t="s">
        <v>189</v>
      </c>
      <c r="G352" s="41"/>
      <c r="H352" s="41"/>
      <c r="I352" s="46"/>
      <c r="J352" s="46"/>
      <c r="K352" s="46">
        <f t="shared" si="32"/>
        <v>0</v>
      </c>
      <c r="L352" s="74" t="e">
        <f t="shared" si="33"/>
        <v>#DIV/0!</v>
      </c>
      <c r="M352" s="41">
        <f t="shared" si="34"/>
        <v>0</v>
      </c>
    </row>
    <row r="353" spans="1:16" x14ac:dyDescent="0.2">
      <c r="A353" s="4"/>
      <c r="B353" s="4"/>
      <c r="C353" s="4"/>
      <c r="D353" s="4">
        <v>613311</v>
      </c>
      <c r="E353" s="258"/>
      <c r="F353" s="5" t="s">
        <v>206</v>
      </c>
      <c r="G353" s="41">
        <v>30000</v>
      </c>
      <c r="H353" s="41">
        <v>30000</v>
      </c>
      <c r="I353" s="46"/>
      <c r="J353" s="46"/>
      <c r="K353" s="46">
        <f t="shared" si="32"/>
        <v>30000</v>
      </c>
      <c r="L353" s="74">
        <f t="shared" si="33"/>
        <v>100</v>
      </c>
      <c r="M353" s="41">
        <f t="shared" si="34"/>
        <v>0</v>
      </c>
    </row>
    <row r="354" spans="1:16" x14ac:dyDescent="0.2">
      <c r="A354" s="4"/>
      <c r="B354" s="4"/>
      <c r="C354" s="4"/>
      <c r="D354" s="11">
        <v>613400</v>
      </c>
      <c r="E354" s="257" t="s">
        <v>424</v>
      </c>
      <c r="F354" s="10" t="s">
        <v>190</v>
      </c>
      <c r="G354" s="40">
        <f>SUM(G355:G357)</f>
        <v>30000</v>
      </c>
      <c r="H354" s="40">
        <f>SUM(H355:H357)</f>
        <v>30000</v>
      </c>
      <c r="I354" s="40">
        <f>SUM(I355:I357)</f>
        <v>0</v>
      </c>
      <c r="J354" s="40">
        <f>SUM(J355:J357)</f>
        <v>0</v>
      </c>
      <c r="K354" s="47">
        <f t="shared" si="32"/>
        <v>30000</v>
      </c>
      <c r="L354" s="73">
        <f t="shared" si="33"/>
        <v>100</v>
      </c>
      <c r="M354" s="40">
        <f t="shared" si="34"/>
        <v>0</v>
      </c>
    </row>
    <row r="355" spans="1:16" x14ac:dyDescent="0.2">
      <c r="A355" s="4"/>
      <c r="B355" s="4"/>
      <c r="C355" s="4"/>
      <c r="D355" s="4">
        <v>613410</v>
      </c>
      <c r="E355" s="258"/>
      <c r="F355" s="5" t="s">
        <v>191</v>
      </c>
      <c r="G355" s="41">
        <v>20000</v>
      </c>
      <c r="H355" s="41">
        <v>20000</v>
      </c>
      <c r="I355" s="46"/>
      <c r="J355" s="46"/>
      <c r="K355" s="46">
        <f t="shared" si="32"/>
        <v>20000</v>
      </c>
      <c r="L355" s="74">
        <f t="shared" si="33"/>
        <v>100</v>
      </c>
      <c r="M355" s="41">
        <f t="shared" si="34"/>
        <v>0</v>
      </c>
    </row>
    <row r="356" spans="1:16" x14ac:dyDescent="0.2">
      <c r="A356" s="4"/>
      <c r="B356" s="4"/>
      <c r="C356" s="4"/>
      <c r="D356" s="4">
        <v>613416</v>
      </c>
      <c r="E356" s="258"/>
      <c r="F356" s="5" t="s">
        <v>523</v>
      </c>
      <c r="G356" s="41">
        <v>5000</v>
      </c>
      <c r="H356" s="41">
        <v>5000</v>
      </c>
      <c r="I356" s="46"/>
      <c r="J356" s="46"/>
      <c r="K356" s="46">
        <f t="shared" si="32"/>
        <v>5000</v>
      </c>
      <c r="L356" s="74">
        <f t="shared" si="33"/>
        <v>100</v>
      </c>
      <c r="M356" s="41">
        <f t="shared" si="34"/>
        <v>0</v>
      </c>
    </row>
    <row r="357" spans="1:16" x14ac:dyDescent="0.2">
      <c r="A357" s="4"/>
      <c r="B357" s="4"/>
      <c r="C357" s="4"/>
      <c r="D357" s="4">
        <v>613430</v>
      </c>
      <c r="E357" s="258"/>
      <c r="F357" s="5" t="s">
        <v>192</v>
      </c>
      <c r="G357" s="41">
        <v>5000</v>
      </c>
      <c r="H357" s="41">
        <v>5000</v>
      </c>
      <c r="I357" s="46"/>
      <c r="J357" s="46"/>
      <c r="K357" s="46">
        <f t="shared" si="32"/>
        <v>5000</v>
      </c>
      <c r="L357" s="74">
        <f t="shared" si="33"/>
        <v>100</v>
      </c>
      <c r="M357" s="41">
        <f t="shared" si="34"/>
        <v>0</v>
      </c>
    </row>
    <row r="358" spans="1:16" x14ac:dyDescent="0.2">
      <c r="A358" s="4"/>
      <c r="B358" s="4"/>
      <c r="C358" s="4"/>
      <c r="D358" s="11">
        <v>613500</v>
      </c>
      <c r="E358" s="257" t="s">
        <v>424</v>
      </c>
      <c r="F358" s="10" t="s">
        <v>26</v>
      </c>
      <c r="G358" s="40">
        <v>10000</v>
      </c>
      <c r="H358" s="40">
        <v>10000</v>
      </c>
      <c r="I358" s="47"/>
      <c r="J358" s="47"/>
      <c r="K358" s="47">
        <f t="shared" si="32"/>
        <v>10000</v>
      </c>
      <c r="L358" s="73">
        <f t="shared" si="33"/>
        <v>100</v>
      </c>
      <c r="M358" s="40">
        <f t="shared" si="34"/>
        <v>0</v>
      </c>
    </row>
    <row r="359" spans="1:16" x14ac:dyDescent="0.2">
      <c r="A359" s="4"/>
      <c r="B359" s="4"/>
      <c r="C359" s="4"/>
      <c r="D359" s="11">
        <v>613700</v>
      </c>
      <c r="E359" s="257" t="s">
        <v>424</v>
      </c>
      <c r="F359" s="10" t="s">
        <v>28</v>
      </c>
      <c r="G359" s="40">
        <v>5000</v>
      </c>
      <c r="H359" s="40">
        <v>5000</v>
      </c>
      <c r="I359" s="47"/>
      <c r="J359" s="47"/>
      <c r="K359" s="47">
        <f t="shared" si="32"/>
        <v>5000</v>
      </c>
      <c r="L359" s="73">
        <f t="shared" si="33"/>
        <v>100</v>
      </c>
      <c r="M359" s="40">
        <f t="shared" si="34"/>
        <v>0</v>
      </c>
    </row>
    <row r="360" spans="1:16" x14ac:dyDescent="0.2">
      <c r="A360" s="4"/>
      <c r="B360" s="4"/>
      <c r="C360" s="4"/>
      <c r="D360" s="11">
        <v>613600</v>
      </c>
      <c r="E360" s="257" t="s">
        <v>424</v>
      </c>
      <c r="F360" s="10" t="s">
        <v>253</v>
      </c>
      <c r="G360" s="40">
        <v>0</v>
      </c>
      <c r="H360" s="40">
        <v>0</v>
      </c>
      <c r="I360" s="40">
        <v>0</v>
      </c>
      <c r="J360" s="40">
        <v>0</v>
      </c>
      <c r="K360" s="40">
        <v>0</v>
      </c>
      <c r="L360" s="73" t="e">
        <f t="shared" si="33"/>
        <v>#DIV/0!</v>
      </c>
      <c r="M360" s="40">
        <f t="shared" si="34"/>
        <v>0</v>
      </c>
    </row>
    <row r="361" spans="1:16" x14ac:dyDescent="0.2">
      <c r="A361" s="4"/>
      <c r="B361" s="4"/>
      <c r="C361" s="4"/>
      <c r="D361" s="11">
        <v>613800</v>
      </c>
      <c r="E361" s="257" t="s">
        <v>424</v>
      </c>
      <c r="F361" s="10" t="s">
        <v>276</v>
      </c>
      <c r="G361" s="40">
        <v>84000</v>
      </c>
      <c r="H361" s="40">
        <v>84000</v>
      </c>
      <c r="I361" s="47"/>
      <c r="J361" s="47"/>
      <c r="K361" s="47">
        <f t="shared" si="32"/>
        <v>84000</v>
      </c>
      <c r="L361" s="73">
        <f t="shared" si="33"/>
        <v>100</v>
      </c>
      <c r="M361" s="40">
        <f t="shared" si="34"/>
        <v>0</v>
      </c>
    </row>
    <row r="362" spans="1:16" ht="33.75" x14ac:dyDescent="0.2">
      <c r="A362" s="4"/>
      <c r="B362" s="4"/>
      <c r="C362" s="4"/>
      <c r="D362" s="11">
        <v>613900</v>
      </c>
      <c r="E362" s="257" t="s">
        <v>424</v>
      </c>
      <c r="F362" s="14" t="s">
        <v>284</v>
      </c>
      <c r="G362" s="40">
        <f>SUM(G363:G371)</f>
        <v>188914</v>
      </c>
      <c r="H362" s="40">
        <f>SUM(H363:H371)</f>
        <v>188914</v>
      </c>
      <c r="I362" s="40">
        <f>SUM(I363:I371)</f>
        <v>0</v>
      </c>
      <c r="J362" s="40">
        <f>SUM(J363:J371)</f>
        <v>0</v>
      </c>
      <c r="K362" s="47">
        <f t="shared" si="32"/>
        <v>188914</v>
      </c>
      <c r="L362" s="73">
        <f t="shared" si="33"/>
        <v>100</v>
      </c>
      <c r="M362" s="40">
        <f t="shared" si="34"/>
        <v>0</v>
      </c>
    </row>
    <row r="363" spans="1:16" x14ac:dyDescent="0.2">
      <c r="A363" s="4"/>
      <c r="B363" s="4"/>
      <c r="C363" s="4"/>
      <c r="D363" s="4">
        <v>613910</v>
      </c>
      <c r="E363" s="258"/>
      <c r="F363" s="5" t="s">
        <v>202</v>
      </c>
      <c r="G363" s="41">
        <v>4000</v>
      </c>
      <c r="H363" s="41">
        <v>4000</v>
      </c>
      <c r="I363" s="46"/>
      <c r="J363" s="46"/>
      <c r="K363" s="46">
        <f t="shared" ref="K363:K391" si="35">SUM(H363:J363)</f>
        <v>4000</v>
      </c>
      <c r="L363" s="74">
        <f t="shared" ref="L363:L391" si="36">K363/G363*100</f>
        <v>100</v>
      </c>
      <c r="M363" s="41">
        <f t="shared" ref="M363:M391" si="37">K363-G363</f>
        <v>0</v>
      </c>
    </row>
    <row r="364" spans="1:16" x14ac:dyDescent="0.2">
      <c r="A364" s="4"/>
      <c r="B364" s="4"/>
      <c r="C364" s="4"/>
      <c r="D364" s="4">
        <v>613914</v>
      </c>
      <c r="E364" s="258"/>
      <c r="F364" s="5" t="s">
        <v>195</v>
      </c>
      <c r="G364" s="41">
        <v>6000</v>
      </c>
      <c r="H364" s="41">
        <v>6000</v>
      </c>
      <c r="I364" s="46"/>
      <c r="J364" s="46"/>
      <c r="K364" s="46">
        <f t="shared" si="35"/>
        <v>6000</v>
      </c>
      <c r="L364" s="74">
        <f t="shared" si="36"/>
        <v>100</v>
      </c>
      <c r="M364" s="41">
        <f t="shared" si="37"/>
        <v>0</v>
      </c>
    </row>
    <row r="365" spans="1:16" x14ac:dyDescent="0.2">
      <c r="A365" s="4"/>
      <c r="B365" s="4"/>
      <c r="C365" s="4"/>
      <c r="D365" s="4">
        <v>613920</v>
      </c>
      <c r="E365" s="258"/>
      <c r="F365" s="5" t="s">
        <v>196</v>
      </c>
      <c r="G365" s="41">
        <v>6000</v>
      </c>
      <c r="H365" s="41">
        <v>6000</v>
      </c>
      <c r="I365" s="46"/>
      <c r="J365" s="46"/>
      <c r="K365" s="46">
        <f t="shared" si="35"/>
        <v>6000</v>
      </c>
      <c r="L365" s="74">
        <f t="shared" si="36"/>
        <v>100</v>
      </c>
      <c r="M365" s="41">
        <f t="shared" si="37"/>
        <v>0</v>
      </c>
    </row>
    <row r="366" spans="1:16" x14ac:dyDescent="0.2">
      <c r="A366" s="4"/>
      <c r="B366" s="4"/>
      <c r="C366" s="4"/>
      <c r="D366" s="123">
        <v>613941</v>
      </c>
      <c r="E366" s="273"/>
      <c r="F366" s="133" t="s">
        <v>29</v>
      </c>
      <c r="G366" s="41"/>
      <c r="H366" s="41">
        <v>0</v>
      </c>
      <c r="I366" s="46"/>
      <c r="J366" s="46"/>
      <c r="K366" s="46">
        <f t="shared" si="35"/>
        <v>0</v>
      </c>
      <c r="L366" s="74" t="e">
        <f t="shared" si="36"/>
        <v>#DIV/0!</v>
      </c>
      <c r="M366" s="41">
        <f t="shared" si="37"/>
        <v>0</v>
      </c>
    </row>
    <row r="367" spans="1:16" ht="22.5" x14ac:dyDescent="0.2">
      <c r="A367" s="4"/>
      <c r="B367" s="4"/>
      <c r="C367" s="4"/>
      <c r="D367" s="4">
        <v>613976</v>
      </c>
      <c r="E367" s="258"/>
      <c r="F367" s="1" t="s">
        <v>322</v>
      </c>
      <c r="G367" s="41">
        <v>3000</v>
      </c>
      <c r="H367" s="41">
        <v>3000</v>
      </c>
      <c r="I367" s="46"/>
      <c r="J367" s="46"/>
      <c r="K367" s="46">
        <f t="shared" si="35"/>
        <v>3000</v>
      </c>
      <c r="L367" s="74">
        <f t="shared" si="36"/>
        <v>100</v>
      </c>
      <c r="M367" s="41">
        <f t="shared" si="37"/>
        <v>0</v>
      </c>
      <c r="P367" t="s">
        <v>270</v>
      </c>
    </row>
    <row r="368" spans="1:16" x14ac:dyDescent="0.2">
      <c r="A368" s="4"/>
      <c r="B368" s="4"/>
      <c r="C368" s="4"/>
      <c r="D368" s="4">
        <v>613974</v>
      </c>
      <c r="E368" s="258"/>
      <c r="F368" s="5" t="s">
        <v>250</v>
      </c>
      <c r="G368" s="41">
        <v>20000</v>
      </c>
      <c r="H368" s="41">
        <v>20000</v>
      </c>
      <c r="I368" s="46"/>
      <c r="J368" s="46"/>
      <c r="K368" s="46">
        <f t="shared" si="35"/>
        <v>20000</v>
      </c>
      <c r="L368" s="74">
        <f t="shared" si="36"/>
        <v>100</v>
      </c>
      <c r="M368" s="41">
        <f t="shared" si="37"/>
        <v>0</v>
      </c>
    </row>
    <row r="369" spans="1:13" x14ac:dyDescent="0.2">
      <c r="A369" s="4"/>
      <c r="B369" s="4"/>
      <c r="C369" s="4"/>
      <c r="D369" s="4">
        <v>613980</v>
      </c>
      <c r="E369" s="258"/>
      <c r="F369" s="1" t="s">
        <v>261</v>
      </c>
      <c r="G369" s="41">
        <v>5065</v>
      </c>
      <c r="H369" s="41">
        <v>5065</v>
      </c>
      <c r="I369" s="46"/>
      <c r="J369" s="46"/>
      <c r="K369" s="46">
        <f t="shared" si="35"/>
        <v>5065</v>
      </c>
      <c r="L369" s="74">
        <f t="shared" si="36"/>
        <v>100</v>
      </c>
      <c r="M369" s="41">
        <f t="shared" si="37"/>
        <v>0</v>
      </c>
    </row>
    <row r="370" spans="1:13" ht="22.5" x14ac:dyDescent="0.2">
      <c r="A370" s="4"/>
      <c r="B370" s="4"/>
      <c r="C370" s="4"/>
      <c r="D370" s="4">
        <v>613983</v>
      </c>
      <c r="E370" s="258"/>
      <c r="F370" s="1" t="s">
        <v>252</v>
      </c>
      <c r="G370" s="41">
        <v>4849</v>
      </c>
      <c r="H370" s="41">
        <v>4849</v>
      </c>
      <c r="I370" s="46"/>
      <c r="J370" s="46"/>
      <c r="K370" s="46">
        <f t="shared" si="35"/>
        <v>4849</v>
      </c>
      <c r="L370" s="74">
        <f t="shared" si="36"/>
        <v>100</v>
      </c>
      <c r="M370" s="41">
        <f t="shared" si="37"/>
        <v>0</v>
      </c>
    </row>
    <row r="371" spans="1:13" x14ac:dyDescent="0.2">
      <c r="A371" s="4"/>
      <c r="B371" s="4"/>
      <c r="C371" s="4"/>
      <c r="D371" s="4">
        <v>613990</v>
      </c>
      <c r="E371" s="258"/>
      <c r="F371" s="1" t="s">
        <v>126</v>
      </c>
      <c r="G371" s="46">
        <v>140000</v>
      </c>
      <c r="H371" s="46">
        <v>140000</v>
      </c>
      <c r="I371" s="46"/>
      <c r="J371" s="46"/>
      <c r="K371" s="46">
        <f t="shared" si="35"/>
        <v>140000</v>
      </c>
      <c r="L371" s="74">
        <f t="shared" si="36"/>
        <v>100</v>
      </c>
      <c r="M371" s="41">
        <f t="shared" si="37"/>
        <v>0</v>
      </c>
    </row>
    <row r="372" spans="1:13" x14ac:dyDescent="0.2">
      <c r="A372" s="4"/>
      <c r="B372" s="4"/>
      <c r="C372" s="4"/>
      <c r="D372" s="11">
        <v>614000</v>
      </c>
      <c r="E372" s="257" t="s">
        <v>425</v>
      </c>
      <c r="F372" s="10" t="s">
        <v>30</v>
      </c>
      <c r="G372" s="47">
        <f>SUM(G373:G375:G376)</f>
        <v>1063500</v>
      </c>
      <c r="H372" s="47">
        <f>SUM(H373:H375:H376)</f>
        <v>1055800</v>
      </c>
      <c r="I372" s="47">
        <f>SUM(I373:I375)</f>
        <v>0</v>
      </c>
      <c r="J372" s="47">
        <f>SUM(J373:J375)</f>
        <v>7700</v>
      </c>
      <c r="K372" s="47">
        <f t="shared" si="35"/>
        <v>1063500</v>
      </c>
      <c r="L372" s="73">
        <f t="shared" si="36"/>
        <v>100</v>
      </c>
      <c r="M372" s="40">
        <f t="shared" si="37"/>
        <v>0</v>
      </c>
    </row>
    <row r="373" spans="1:13" x14ac:dyDescent="0.2">
      <c r="A373" s="4"/>
      <c r="B373" s="4"/>
      <c r="C373" s="4"/>
      <c r="D373" s="4">
        <v>614222</v>
      </c>
      <c r="E373" s="306" t="s">
        <v>417</v>
      </c>
      <c r="F373" s="5" t="s">
        <v>329</v>
      </c>
      <c r="G373" s="41">
        <v>13500</v>
      </c>
      <c r="H373" s="41">
        <v>5800</v>
      </c>
      <c r="I373" s="46"/>
      <c r="J373" s="46">
        <v>7700</v>
      </c>
      <c r="K373" s="46">
        <f t="shared" si="35"/>
        <v>13500</v>
      </c>
      <c r="L373" s="74">
        <f t="shared" si="36"/>
        <v>100</v>
      </c>
      <c r="M373" s="41">
        <f t="shared" si="37"/>
        <v>0</v>
      </c>
    </row>
    <row r="374" spans="1:13" x14ac:dyDescent="0.2">
      <c r="A374" s="4"/>
      <c r="B374" s="4"/>
      <c r="C374" s="4"/>
      <c r="D374" s="4">
        <v>614811</v>
      </c>
      <c r="E374" s="258"/>
      <c r="F374" s="5" t="s">
        <v>69</v>
      </c>
      <c r="G374" s="41">
        <v>300000</v>
      </c>
      <c r="H374" s="41">
        <v>300000</v>
      </c>
      <c r="I374" s="46"/>
      <c r="J374" s="46"/>
      <c r="K374" s="46">
        <f t="shared" si="35"/>
        <v>300000</v>
      </c>
      <c r="L374" s="74">
        <f t="shared" si="36"/>
        <v>100</v>
      </c>
      <c r="M374" s="41">
        <f t="shared" si="37"/>
        <v>0</v>
      </c>
    </row>
    <row r="375" spans="1:13" x14ac:dyDescent="0.2">
      <c r="A375" s="4"/>
      <c r="B375" s="4"/>
      <c r="C375" s="4"/>
      <c r="D375" s="4">
        <v>614817</v>
      </c>
      <c r="E375" s="258"/>
      <c r="F375" s="5" t="s">
        <v>133</v>
      </c>
      <c r="G375" s="46">
        <v>500000</v>
      </c>
      <c r="H375" s="479">
        <v>500000</v>
      </c>
      <c r="I375" s="310"/>
      <c r="J375" s="310"/>
      <c r="K375" s="310">
        <f t="shared" si="35"/>
        <v>500000</v>
      </c>
      <c r="L375" s="478">
        <f t="shared" si="36"/>
        <v>100</v>
      </c>
      <c r="M375" s="443">
        <f t="shared" si="37"/>
        <v>0</v>
      </c>
    </row>
    <row r="376" spans="1:13" x14ac:dyDescent="0.2">
      <c r="A376" s="4"/>
      <c r="B376" s="4"/>
      <c r="C376" s="4"/>
      <c r="D376" s="4">
        <v>614800</v>
      </c>
      <c r="E376" s="258"/>
      <c r="F376" s="5" t="s">
        <v>353</v>
      </c>
      <c r="G376" s="46">
        <v>250000</v>
      </c>
      <c r="H376" s="46">
        <v>250000</v>
      </c>
      <c r="I376" s="46"/>
      <c r="J376" s="46"/>
      <c r="K376" s="46">
        <f t="shared" si="35"/>
        <v>250000</v>
      </c>
      <c r="L376" s="74">
        <f t="shared" si="36"/>
        <v>100</v>
      </c>
      <c r="M376" s="41">
        <f t="shared" si="37"/>
        <v>0</v>
      </c>
    </row>
    <row r="377" spans="1:13" x14ac:dyDescent="0.2">
      <c r="A377" s="4"/>
      <c r="B377" s="4"/>
      <c r="C377" s="4"/>
      <c r="D377" s="9">
        <v>616100</v>
      </c>
      <c r="E377" s="259" t="s">
        <v>423</v>
      </c>
      <c r="F377" s="10" t="s">
        <v>204</v>
      </c>
      <c r="G377" s="47">
        <f>SUM(G378)</f>
        <v>20000</v>
      </c>
      <c r="H377" s="47">
        <f>SUM(H378)</f>
        <v>20000</v>
      </c>
      <c r="I377" s="47">
        <f>SUM(I378)</f>
        <v>0</v>
      </c>
      <c r="J377" s="47">
        <f>SUM(J378)</f>
        <v>0</v>
      </c>
      <c r="K377" s="47">
        <f t="shared" si="35"/>
        <v>20000</v>
      </c>
      <c r="L377" s="73">
        <f t="shared" si="36"/>
        <v>100</v>
      </c>
      <c r="M377" s="40">
        <f t="shared" si="37"/>
        <v>0</v>
      </c>
    </row>
    <row r="378" spans="1:13" x14ac:dyDescent="0.2">
      <c r="A378" s="4"/>
      <c r="B378" s="4"/>
      <c r="C378" s="4"/>
      <c r="D378" s="4">
        <v>616100</v>
      </c>
      <c r="E378" s="258"/>
      <c r="F378" s="5" t="s">
        <v>211</v>
      </c>
      <c r="G378" s="41">
        <v>20000</v>
      </c>
      <c r="H378" s="41">
        <v>20000</v>
      </c>
      <c r="I378" s="46"/>
      <c r="J378" s="46"/>
      <c r="K378" s="46">
        <f t="shared" si="35"/>
        <v>20000</v>
      </c>
      <c r="L378" s="74">
        <f t="shared" si="36"/>
        <v>100</v>
      </c>
      <c r="M378" s="41">
        <f t="shared" si="37"/>
        <v>0</v>
      </c>
    </row>
    <row r="379" spans="1:13" x14ac:dyDescent="0.2">
      <c r="A379" s="4"/>
      <c r="B379" s="4"/>
      <c r="C379" s="4"/>
      <c r="D379" s="9">
        <v>616300</v>
      </c>
      <c r="E379" s="258"/>
      <c r="F379" s="14" t="s">
        <v>178</v>
      </c>
      <c r="G379" s="40">
        <v>0</v>
      </c>
      <c r="H379" s="40">
        <v>0</v>
      </c>
      <c r="I379" s="47"/>
      <c r="J379" s="47"/>
      <c r="K379" s="47">
        <f t="shared" si="35"/>
        <v>0</v>
      </c>
      <c r="L379" s="73" t="e">
        <f t="shared" si="36"/>
        <v>#DIV/0!</v>
      </c>
      <c r="M379" s="40">
        <f t="shared" si="37"/>
        <v>0</v>
      </c>
    </row>
    <row r="380" spans="1:13" x14ac:dyDescent="0.2">
      <c r="A380" s="4"/>
      <c r="B380" s="4"/>
      <c r="C380" s="4"/>
      <c r="D380" s="64">
        <v>820000</v>
      </c>
      <c r="E380" s="260" t="s">
        <v>424</v>
      </c>
      <c r="F380" s="65" t="s">
        <v>240</v>
      </c>
      <c r="G380" s="7">
        <f>SUM(G381:G390)</f>
        <v>280000</v>
      </c>
      <c r="H380" s="7">
        <f t="shared" ref="H380:K380" si="38">SUM(H381:H390)</f>
        <v>300000</v>
      </c>
      <c r="I380" s="7">
        <f t="shared" si="38"/>
        <v>0</v>
      </c>
      <c r="J380" s="7">
        <f t="shared" si="38"/>
        <v>0</v>
      </c>
      <c r="K380" s="7">
        <f t="shared" si="38"/>
        <v>300000</v>
      </c>
      <c r="L380" s="73">
        <f t="shared" si="36"/>
        <v>107.14285714285714</v>
      </c>
      <c r="M380" s="7">
        <f t="shared" si="37"/>
        <v>20000</v>
      </c>
    </row>
    <row r="381" spans="1:13" x14ac:dyDescent="0.2">
      <c r="A381" s="4"/>
      <c r="B381" s="4"/>
      <c r="C381" s="4"/>
      <c r="D381" s="92">
        <v>821100</v>
      </c>
      <c r="E381" s="474"/>
      <c r="F381" s="141" t="s">
        <v>272</v>
      </c>
      <c r="G381" s="75"/>
      <c r="H381" s="442">
        <v>0</v>
      </c>
      <c r="I381" s="480"/>
      <c r="J381" s="480"/>
      <c r="K381" s="310">
        <f t="shared" si="35"/>
        <v>0</v>
      </c>
      <c r="L381" s="478" t="e">
        <f t="shared" si="36"/>
        <v>#DIV/0!</v>
      </c>
      <c r="M381" s="443">
        <f t="shared" si="37"/>
        <v>0</v>
      </c>
    </row>
    <row r="382" spans="1:13" x14ac:dyDescent="0.2">
      <c r="A382" s="4"/>
      <c r="B382" s="4"/>
      <c r="C382" s="4"/>
      <c r="D382" s="92">
        <v>821200</v>
      </c>
      <c r="E382" s="474"/>
      <c r="F382" s="133" t="s">
        <v>228</v>
      </c>
      <c r="G382" s="75"/>
      <c r="H382" s="442">
        <v>0</v>
      </c>
      <c r="I382" s="480"/>
      <c r="J382" s="480"/>
      <c r="K382" s="310">
        <f t="shared" si="35"/>
        <v>0</v>
      </c>
      <c r="L382" s="478" t="e">
        <f t="shared" si="36"/>
        <v>#DIV/0!</v>
      </c>
      <c r="M382" s="443">
        <f t="shared" si="37"/>
        <v>0</v>
      </c>
    </row>
    <row r="383" spans="1:13" x14ac:dyDescent="0.2">
      <c r="A383" s="4"/>
      <c r="B383" s="4"/>
      <c r="C383" s="4"/>
      <c r="D383" s="4">
        <v>821310</v>
      </c>
      <c r="E383" s="258"/>
      <c r="F383" s="5" t="s">
        <v>229</v>
      </c>
      <c r="G383" s="41">
        <v>20000</v>
      </c>
      <c r="H383" s="41">
        <v>40000</v>
      </c>
      <c r="I383" s="46"/>
      <c r="J383" s="46"/>
      <c r="K383" s="46">
        <f t="shared" si="35"/>
        <v>40000</v>
      </c>
      <c r="L383" s="74">
        <f t="shared" si="36"/>
        <v>200</v>
      </c>
      <c r="M383" s="41">
        <f t="shared" si="37"/>
        <v>20000</v>
      </c>
    </row>
    <row r="384" spans="1:13" x14ac:dyDescent="0.2">
      <c r="A384" s="4"/>
      <c r="B384" s="4"/>
      <c r="C384" s="4"/>
      <c r="D384" s="4">
        <v>821320</v>
      </c>
      <c r="E384" s="258"/>
      <c r="F384" s="5" t="s">
        <v>230</v>
      </c>
      <c r="G384" s="41">
        <v>0</v>
      </c>
      <c r="H384" s="41">
        <v>0</v>
      </c>
      <c r="I384" s="46"/>
      <c r="J384" s="46"/>
      <c r="K384" s="46">
        <f t="shared" si="35"/>
        <v>0</v>
      </c>
      <c r="L384" s="74" t="e">
        <f t="shared" si="36"/>
        <v>#DIV/0!</v>
      </c>
      <c r="M384" s="41">
        <f t="shared" si="37"/>
        <v>0</v>
      </c>
    </row>
    <row r="385" spans="1:13" ht="22.5" x14ac:dyDescent="0.2">
      <c r="A385" s="4"/>
      <c r="B385" s="4"/>
      <c r="C385" s="4"/>
      <c r="D385" s="4">
        <v>821500</v>
      </c>
      <c r="E385" s="258"/>
      <c r="F385" s="1" t="s">
        <v>479</v>
      </c>
      <c r="G385" s="41">
        <v>0</v>
      </c>
      <c r="H385" s="41"/>
      <c r="I385" s="46"/>
      <c r="J385" s="46">
        <v>0</v>
      </c>
      <c r="K385" s="46">
        <f t="shared" si="35"/>
        <v>0</v>
      </c>
      <c r="L385" s="74" t="e">
        <f t="shared" si="36"/>
        <v>#DIV/0!</v>
      </c>
      <c r="M385" s="41">
        <f t="shared" si="37"/>
        <v>0</v>
      </c>
    </row>
    <row r="386" spans="1:13" ht="22.5" x14ac:dyDescent="0.2">
      <c r="A386" s="4"/>
      <c r="B386" s="4"/>
      <c r="C386" s="4"/>
      <c r="D386" s="4">
        <v>821619</v>
      </c>
      <c r="E386" s="258"/>
      <c r="F386" s="1" t="s">
        <v>478</v>
      </c>
      <c r="G386" s="41"/>
      <c r="H386" s="41">
        <v>0</v>
      </c>
      <c r="I386" s="46"/>
      <c r="J386" s="310">
        <v>0</v>
      </c>
      <c r="K386" s="46">
        <f t="shared" si="35"/>
        <v>0</v>
      </c>
      <c r="L386" s="74" t="e">
        <f t="shared" si="36"/>
        <v>#DIV/0!</v>
      </c>
      <c r="M386" s="41">
        <f t="shared" si="37"/>
        <v>0</v>
      </c>
    </row>
    <row r="387" spans="1:13" x14ac:dyDescent="0.2">
      <c r="A387" s="4"/>
      <c r="B387" s="4"/>
      <c r="C387" s="4"/>
      <c r="D387" s="4">
        <v>823100</v>
      </c>
      <c r="E387" s="258"/>
      <c r="F387" s="5" t="s">
        <v>45</v>
      </c>
      <c r="G387" s="41"/>
      <c r="H387" s="41"/>
      <c r="I387" s="46"/>
      <c r="J387" s="46"/>
      <c r="K387" s="46">
        <f t="shared" si="35"/>
        <v>0</v>
      </c>
      <c r="L387" s="74" t="e">
        <f t="shared" si="36"/>
        <v>#DIV/0!</v>
      </c>
      <c r="M387" s="41">
        <f t="shared" si="37"/>
        <v>0</v>
      </c>
    </row>
    <row r="388" spans="1:13" x14ac:dyDescent="0.2">
      <c r="A388" s="4"/>
      <c r="B388" s="4"/>
      <c r="C388" s="4"/>
      <c r="D388" s="4">
        <v>823300</v>
      </c>
      <c r="E388" s="258"/>
      <c r="F388" s="5" t="s">
        <v>235</v>
      </c>
      <c r="G388" s="55"/>
      <c r="H388" s="55"/>
      <c r="I388" s="82"/>
      <c r="J388" s="82"/>
      <c r="K388" s="46">
        <f t="shared" si="35"/>
        <v>0</v>
      </c>
      <c r="L388" s="74" t="e">
        <f t="shared" si="36"/>
        <v>#DIV/0!</v>
      </c>
      <c r="M388" s="41">
        <f t="shared" si="37"/>
        <v>0</v>
      </c>
    </row>
    <row r="389" spans="1:13" x14ac:dyDescent="0.2">
      <c r="A389" s="4"/>
      <c r="B389" s="4"/>
      <c r="C389" s="4"/>
      <c r="D389" s="4">
        <v>823300</v>
      </c>
      <c r="E389" s="258"/>
      <c r="F389" s="5" t="s">
        <v>213</v>
      </c>
      <c r="G389" s="55">
        <v>260000</v>
      </c>
      <c r="H389" s="55">
        <v>260000</v>
      </c>
      <c r="I389" s="82"/>
      <c r="J389" s="82"/>
      <c r="K389" s="46">
        <f t="shared" si="35"/>
        <v>260000</v>
      </c>
      <c r="L389" s="74">
        <f t="shared" si="36"/>
        <v>100</v>
      </c>
      <c r="M389" s="41">
        <f t="shared" si="37"/>
        <v>0</v>
      </c>
    </row>
    <row r="390" spans="1:13" x14ac:dyDescent="0.2">
      <c r="A390" s="4"/>
      <c r="B390" s="4"/>
      <c r="C390" s="4"/>
      <c r="D390" s="4">
        <v>823400</v>
      </c>
      <c r="E390" s="258"/>
      <c r="F390" s="5" t="s">
        <v>288</v>
      </c>
      <c r="G390" s="55"/>
      <c r="H390" s="55"/>
      <c r="I390" s="82"/>
      <c r="J390" s="82"/>
      <c r="K390" s="46">
        <f t="shared" si="35"/>
        <v>0</v>
      </c>
      <c r="L390" s="74" t="e">
        <f t="shared" si="36"/>
        <v>#DIV/0!</v>
      </c>
      <c r="M390" s="41">
        <f t="shared" si="37"/>
        <v>0</v>
      </c>
    </row>
    <row r="391" spans="1:13" x14ac:dyDescent="0.2">
      <c r="A391" s="4"/>
      <c r="B391" s="4"/>
      <c r="C391" s="4"/>
      <c r="D391" s="4"/>
      <c r="E391" s="258"/>
      <c r="F391" s="2" t="s">
        <v>46</v>
      </c>
      <c r="G391" s="89">
        <v>42</v>
      </c>
      <c r="H391" s="89">
        <v>42</v>
      </c>
      <c r="I391" s="90"/>
      <c r="J391" s="90"/>
      <c r="K391" s="84">
        <f t="shared" si="35"/>
        <v>42</v>
      </c>
      <c r="L391" s="76">
        <f t="shared" si="36"/>
        <v>100</v>
      </c>
      <c r="M391" s="7">
        <f t="shared" si="37"/>
        <v>0</v>
      </c>
    </row>
    <row r="392" spans="1:13" x14ac:dyDescent="0.2">
      <c r="E392" s="274"/>
      <c r="F392" s="21"/>
      <c r="G392" s="51"/>
      <c r="H392" s="51"/>
      <c r="I392" s="51"/>
      <c r="J392" s="51"/>
      <c r="K392" s="51"/>
      <c r="L392" s="31"/>
      <c r="M392" s="22"/>
    </row>
    <row r="393" spans="1:13" x14ac:dyDescent="0.2">
      <c r="E393" s="274"/>
      <c r="F393" s="21"/>
      <c r="G393" s="57"/>
      <c r="H393" s="57"/>
      <c r="I393" s="57"/>
      <c r="J393" s="57"/>
      <c r="K393" s="57"/>
      <c r="L393" s="35"/>
      <c r="M393" s="23"/>
    </row>
    <row r="394" spans="1:13" ht="12.75" customHeight="1" x14ac:dyDescent="0.2">
      <c r="A394" s="5" t="s">
        <v>48</v>
      </c>
      <c r="B394" s="5" t="s">
        <v>49</v>
      </c>
      <c r="C394" s="5" t="s">
        <v>50</v>
      </c>
      <c r="D394" s="3" t="s">
        <v>7</v>
      </c>
      <c r="E394" s="81" t="s">
        <v>130</v>
      </c>
      <c r="F394" s="3" t="s">
        <v>51</v>
      </c>
      <c r="G394" s="520" t="s">
        <v>558</v>
      </c>
      <c r="H394" s="514" t="s">
        <v>328</v>
      </c>
      <c r="I394" s="514" t="s">
        <v>500</v>
      </c>
      <c r="J394" s="516" t="s">
        <v>324</v>
      </c>
      <c r="K394" s="512" t="s">
        <v>585</v>
      </c>
      <c r="L394" s="15" t="s">
        <v>52</v>
      </c>
      <c r="M394" s="3" t="s">
        <v>123</v>
      </c>
    </row>
    <row r="395" spans="1:13" ht="30.75" customHeight="1" x14ac:dyDescent="0.2">
      <c r="A395" s="5" t="s">
        <v>53</v>
      </c>
      <c r="B395" s="5"/>
      <c r="C395" s="5" t="s">
        <v>54</v>
      </c>
      <c r="D395" s="3" t="s">
        <v>11</v>
      </c>
      <c r="E395" s="81" t="s">
        <v>131</v>
      </c>
      <c r="F395" s="3" t="s">
        <v>55</v>
      </c>
      <c r="G395" s="522"/>
      <c r="H395" s="515"/>
      <c r="I395" s="513"/>
      <c r="J395" s="517"/>
      <c r="K395" s="523"/>
      <c r="L395" s="15" t="s">
        <v>325</v>
      </c>
      <c r="M395" s="3" t="s">
        <v>326</v>
      </c>
    </row>
    <row r="396" spans="1:13" x14ac:dyDescent="0.2">
      <c r="A396" s="85">
        <v>1</v>
      </c>
      <c r="B396" s="85">
        <v>2</v>
      </c>
      <c r="C396" s="85">
        <v>3</v>
      </c>
      <c r="D396" s="85">
        <v>4</v>
      </c>
      <c r="E396" s="275">
        <v>5</v>
      </c>
      <c r="F396" s="85">
        <v>6</v>
      </c>
      <c r="G396" s="85">
        <v>7</v>
      </c>
      <c r="H396" s="85">
        <v>8</v>
      </c>
      <c r="I396" s="85">
        <v>9</v>
      </c>
      <c r="J396" s="85">
        <v>10</v>
      </c>
      <c r="K396" s="209" t="s">
        <v>327</v>
      </c>
      <c r="L396" s="86">
        <v>12</v>
      </c>
      <c r="M396" s="85">
        <v>13</v>
      </c>
    </row>
    <row r="397" spans="1:13" x14ac:dyDescent="0.2">
      <c r="A397" s="3">
        <v>14</v>
      </c>
      <c r="B397" s="5"/>
      <c r="C397" s="5"/>
      <c r="D397" s="3"/>
      <c r="E397" s="81"/>
      <c r="F397" s="2" t="s">
        <v>70</v>
      </c>
      <c r="G397" s="88">
        <f>SUM(G398+G455)</f>
        <v>10069313</v>
      </c>
      <c r="H397" s="88">
        <f>SUM(H398+H455)</f>
        <v>9487172</v>
      </c>
      <c r="I397" s="88">
        <f>SUM(I398+I455)</f>
        <v>177141</v>
      </c>
      <c r="J397" s="88">
        <f>SUM(J398+J455)</f>
        <v>405000</v>
      </c>
      <c r="K397" s="87">
        <f t="shared" ref="K397:K428" si="39">SUM(H397:J397)</f>
        <v>10069313</v>
      </c>
      <c r="L397" s="76">
        <f t="shared" ref="L397:L428" si="40">K397/G397*100</f>
        <v>100</v>
      </c>
      <c r="M397" s="7">
        <f t="shared" ref="M397:M428" si="41">K397-G397</f>
        <v>0</v>
      </c>
    </row>
    <row r="398" spans="1:13" x14ac:dyDescent="0.2">
      <c r="A398" s="4"/>
      <c r="B398" s="3" t="s">
        <v>57</v>
      </c>
      <c r="C398" s="3" t="s">
        <v>58</v>
      </c>
      <c r="D398" s="3"/>
      <c r="E398" s="81"/>
      <c r="F398" s="9" t="s">
        <v>70</v>
      </c>
      <c r="G398" s="88">
        <f>SUM(G399)</f>
        <v>1086424</v>
      </c>
      <c r="H398" s="88">
        <f>SUM(H399)</f>
        <v>826424</v>
      </c>
      <c r="I398" s="88">
        <f>SUM(I399)</f>
        <v>0</v>
      </c>
      <c r="J398" s="88">
        <f>SUM(J399)</f>
        <v>260000</v>
      </c>
      <c r="K398" s="87">
        <f t="shared" si="39"/>
        <v>1086424</v>
      </c>
      <c r="L398" s="76">
        <f t="shared" si="40"/>
        <v>100</v>
      </c>
      <c r="M398" s="7">
        <f t="shared" si="41"/>
        <v>0</v>
      </c>
    </row>
    <row r="399" spans="1:13" x14ac:dyDescent="0.2">
      <c r="A399" s="4"/>
      <c r="B399" s="4"/>
      <c r="C399" s="4"/>
      <c r="D399" s="4"/>
      <c r="E399" s="258"/>
      <c r="F399" s="2" t="s">
        <v>275</v>
      </c>
      <c r="G399" s="7">
        <f>SUM(G400+G443)</f>
        <v>1086424</v>
      </c>
      <c r="H399" s="7">
        <f>SUM(H400+H443)</f>
        <v>826424</v>
      </c>
      <c r="I399" s="7">
        <f>SUM(I400+I443)</f>
        <v>0</v>
      </c>
      <c r="J399" s="7">
        <f>SUM(J400+J443)</f>
        <v>260000</v>
      </c>
      <c r="K399" s="87">
        <f t="shared" si="39"/>
        <v>1086424</v>
      </c>
      <c r="L399" s="76">
        <f t="shared" si="40"/>
        <v>100</v>
      </c>
      <c r="M399" s="7">
        <f t="shared" si="41"/>
        <v>0</v>
      </c>
    </row>
    <row r="400" spans="1:13" x14ac:dyDescent="0.2">
      <c r="A400" s="4"/>
      <c r="B400" s="4"/>
      <c r="C400" s="4"/>
      <c r="D400" s="64">
        <v>610000</v>
      </c>
      <c r="E400" s="260"/>
      <c r="F400" s="65" t="s">
        <v>242</v>
      </c>
      <c r="G400" s="7">
        <f>SUM(G401+G414+G415+G440+G442)</f>
        <v>820424</v>
      </c>
      <c r="H400" s="7">
        <f>SUM(H401+H414+H415+H440+H442)</f>
        <v>820424</v>
      </c>
      <c r="I400" s="7">
        <f>SUM(I401+I414+I415+I440+I442)</f>
        <v>0</v>
      </c>
      <c r="J400" s="7">
        <f>SUM(J401+J414+J415+J440+J442)</f>
        <v>0</v>
      </c>
      <c r="K400" s="87">
        <f t="shared" si="39"/>
        <v>820424</v>
      </c>
      <c r="L400" s="76">
        <f t="shared" si="40"/>
        <v>100</v>
      </c>
      <c r="M400" s="7">
        <f t="shared" si="41"/>
        <v>0</v>
      </c>
    </row>
    <row r="401" spans="1:13" x14ac:dyDescent="0.2">
      <c r="A401" s="4"/>
      <c r="B401" s="4"/>
      <c r="C401" s="4"/>
      <c r="D401" s="9">
        <v>611000</v>
      </c>
      <c r="E401" s="259"/>
      <c r="F401" s="10" t="s">
        <v>13</v>
      </c>
      <c r="G401" s="40">
        <f>SUM(G402+G406)</f>
        <v>641375</v>
      </c>
      <c r="H401" s="40">
        <f>SUM(H402+H406)</f>
        <v>641375</v>
      </c>
      <c r="I401" s="40">
        <f>SUM(I402+I406)</f>
        <v>0</v>
      </c>
      <c r="J401" s="40">
        <f>SUM(J402+J406)</f>
        <v>0</v>
      </c>
      <c r="K401" s="50">
        <f t="shared" si="39"/>
        <v>641375</v>
      </c>
      <c r="L401" s="73">
        <f t="shared" si="40"/>
        <v>100</v>
      </c>
      <c r="M401" s="40">
        <f t="shared" si="41"/>
        <v>0</v>
      </c>
    </row>
    <row r="402" spans="1:13" x14ac:dyDescent="0.2">
      <c r="A402" s="4"/>
      <c r="B402" s="4"/>
      <c r="C402" s="4"/>
      <c r="D402" s="11">
        <v>611100</v>
      </c>
      <c r="E402" s="257" t="s">
        <v>421</v>
      </c>
      <c r="F402" s="10" t="s">
        <v>317</v>
      </c>
      <c r="G402" s="45">
        <f>SUM(G403:G405)</f>
        <v>507151</v>
      </c>
      <c r="H402" s="45">
        <f>SUM(H403:H405)</f>
        <v>507151</v>
      </c>
      <c r="I402" s="45">
        <f>SUM(I403:I405)</f>
        <v>0</v>
      </c>
      <c r="J402" s="45">
        <f>SUM(J403:J405)</f>
        <v>0</v>
      </c>
      <c r="K402" s="50">
        <f t="shared" si="39"/>
        <v>507151</v>
      </c>
      <c r="L402" s="73">
        <f t="shared" si="40"/>
        <v>100</v>
      </c>
      <c r="M402" s="40">
        <f t="shared" si="41"/>
        <v>0</v>
      </c>
    </row>
    <row r="403" spans="1:13" x14ac:dyDescent="0.2">
      <c r="A403" s="4"/>
      <c r="B403" s="4"/>
      <c r="C403" s="4"/>
      <c r="D403" s="12">
        <v>611110</v>
      </c>
      <c r="E403" s="255"/>
      <c r="F403" s="5" t="s">
        <v>255</v>
      </c>
      <c r="G403" s="41">
        <v>349934</v>
      </c>
      <c r="H403" s="41">
        <v>349934</v>
      </c>
      <c r="I403" s="46"/>
      <c r="J403" s="46"/>
      <c r="K403" s="83">
        <f t="shared" si="39"/>
        <v>349934</v>
      </c>
      <c r="L403" s="74">
        <f t="shared" si="40"/>
        <v>100</v>
      </c>
      <c r="M403" s="41">
        <f t="shared" si="41"/>
        <v>0</v>
      </c>
    </row>
    <row r="404" spans="1:13" x14ac:dyDescent="0.2">
      <c r="A404" s="4"/>
      <c r="B404" s="4"/>
      <c r="C404" s="4"/>
      <c r="D404" s="12">
        <v>611130</v>
      </c>
      <c r="E404" s="255"/>
      <c r="F404" s="5" t="s">
        <v>14</v>
      </c>
      <c r="G404" s="41">
        <v>157217</v>
      </c>
      <c r="H404" s="41">
        <v>157217</v>
      </c>
      <c r="I404" s="46"/>
      <c r="J404" s="46"/>
      <c r="K404" s="83">
        <f t="shared" si="39"/>
        <v>157217</v>
      </c>
      <c r="L404" s="74">
        <f t="shared" si="40"/>
        <v>100</v>
      </c>
      <c r="M404" s="41">
        <f t="shared" si="41"/>
        <v>0</v>
      </c>
    </row>
    <row r="405" spans="1:13" x14ac:dyDescent="0.2">
      <c r="A405" s="4"/>
      <c r="B405" s="4"/>
      <c r="C405" s="4"/>
      <c r="D405" s="12">
        <v>611155</v>
      </c>
      <c r="E405" s="255"/>
      <c r="F405" s="5" t="s">
        <v>18</v>
      </c>
      <c r="G405" s="41"/>
      <c r="H405" s="41"/>
      <c r="I405" s="46"/>
      <c r="J405" s="46"/>
      <c r="K405" s="83">
        <f t="shared" si="39"/>
        <v>0</v>
      </c>
      <c r="L405" s="74" t="e">
        <f t="shared" si="40"/>
        <v>#DIV/0!</v>
      </c>
      <c r="M405" s="41">
        <f t="shared" si="41"/>
        <v>0</v>
      </c>
    </row>
    <row r="406" spans="1:13" x14ac:dyDescent="0.2">
      <c r="A406" s="4"/>
      <c r="B406" s="4"/>
      <c r="C406" s="4"/>
      <c r="D406" s="11">
        <v>611200</v>
      </c>
      <c r="E406" s="257" t="s">
        <v>421</v>
      </c>
      <c r="F406" s="10" t="s">
        <v>318</v>
      </c>
      <c r="G406" s="40">
        <f>SUM(G407:G413)</f>
        <v>134224</v>
      </c>
      <c r="H406" s="40">
        <f>SUM(H407:H413)</f>
        <v>134224</v>
      </c>
      <c r="I406" s="40">
        <f>SUM(I407:I413)</f>
        <v>0</v>
      </c>
      <c r="J406" s="40">
        <f>SUM(J407:J413)</f>
        <v>0</v>
      </c>
      <c r="K406" s="50">
        <f t="shared" si="39"/>
        <v>134224</v>
      </c>
      <c r="L406" s="73">
        <f t="shared" si="40"/>
        <v>100</v>
      </c>
      <c r="M406" s="40">
        <f t="shared" si="41"/>
        <v>0</v>
      </c>
    </row>
    <row r="407" spans="1:13" x14ac:dyDescent="0.2">
      <c r="A407" s="4"/>
      <c r="B407" s="4"/>
      <c r="C407" s="4"/>
      <c r="D407" s="12">
        <v>611211</v>
      </c>
      <c r="E407" s="255"/>
      <c r="F407" s="5" t="s">
        <v>310</v>
      </c>
      <c r="G407" s="41">
        <v>38086</v>
      </c>
      <c r="H407" s="41">
        <v>38086</v>
      </c>
      <c r="I407" s="46"/>
      <c r="J407" s="46"/>
      <c r="K407" s="83">
        <f t="shared" si="39"/>
        <v>38086</v>
      </c>
      <c r="L407" s="74">
        <f t="shared" si="40"/>
        <v>100</v>
      </c>
      <c r="M407" s="41">
        <f t="shared" si="41"/>
        <v>0</v>
      </c>
    </row>
    <row r="408" spans="1:13" x14ac:dyDescent="0.2">
      <c r="A408" s="4"/>
      <c r="B408" s="4"/>
      <c r="C408" s="4"/>
      <c r="D408" s="12">
        <v>611214</v>
      </c>
      <c r="E408" s="255"/>
      <c r="F408" s="5" t="s">
        <v>169</v>
      </c>
      <c r="G408" s="41">
        <v>3600</v>
      </c>
      <c r="H408" s="41">
        <v>3600</v>
      </c>
      <c r="I408" s="46"/>
      <c r="J408" s="46"/>
      <c r="K408" s="83">
        <f t="shared" si="39"/>
        <v>3600</v>
      </c>
      <c r="L408" s="74">
        <f t="shared" si="40"/>
        <v>100</v>
      </c>
      <c r="M408" s="41">
        <f t="shared" si="41"/>
        <v>0</v>
      </c>
    </row>
    <row r="409" spans="1:13" x14ac:dyDescent="0.2">
      <c r="A409" s="4"/>
      <c r="B409" s="4"/>
      <c r="C409" s="4"/>
      <c r="D409" s="12">
        <v>611216</v>
      </c>
      <c r="E409" s="255"/>
      <c r="F409" s="5" t="s">
        <v>170</v>
      </c>
      <c r="G409" s="41">
        <v>3588</v>
      </c>
      <c r="H409" s="41">
        <v>3588</v>
      </c>
      <c r="I409" s="46"/>
      <c r="J409" s="46"/>
      <c r="K409" s="83">
        <f t="shared" si="39"/>
        <v>3588</v>
      </c>
      <c r="L409" s="74">
        <f t="shared" si="40"/>
        <v>100</v>
      </c>
      <c r="M409" s="41">
        <f t="shared" si="41"/>
        <v>0</v>
      </c>
    </row>
    <row r="410" spans="1:13" x14ac:dyDescent="0.2">
      <c r="A410" s="4"/>
      <c r="B410" s="4"/>
      <c r="C410" s="4"/>
      <c r="D410" s="12">
        <v>611221</v>
      </c>
      <c r="E410" s="255"/>
      <c r="F410" s="5" t="s">
        <v>15</v>
      </c>
      <c r="G410" s="41">
        <v>54208</v>
      </c>
      <c r="H410" s="41">
        <v>54208</v>
      </c>
      <c r="I410" s="46"/>
      <c r="J410" s="46"/>
      <c r="K410" s="83">
        <f t="shared" si="39"/>
        <v>54208</v>
      </c>
      <c r="L410" s="74">
        <f t="shared" si="40"/>
        <v>100</v>
      </c>
      <c r="M410" s="41">
        <f t="shared" si="41"/>
        <v>0</v>
      </c>
    </row>
    <row r="411" spans="1:13" x14ac:dyDescent="0.2">
      <c r="A411" s="4"/>
      <c r="B411" s="4"/>
      <c r="C411" s="4"/>
      <c r="D411" s="4">
        <v>611224</v>
      </c>
      <c r="E411" s="258"/>
      <c r="F411" s="5" t="s">
        <v>16</v>
      </c>
      <c r="G411" s="41">
        <v>10906</v>
      </c>
      <c r="H411" s="41">
        <v>10906</v>
      </c>
      <c r="I411" s="46"/>
      <c r="J411" s="46"/>
      <c r="K411" s="83">
        <f t="shared" si="39"/>
        <v>10906</v>
      </c>
      <c r="L411" s="74">
        <f t="shared" si="40"/>
        <v>100</v>
      </c>
      <c r="M411" s="41">
        <f t="shared" si="41"/>
        <v>0</v>
      </c>
    </row>
    <row r="412" spans="1:13" x14ac:dyDescent="0.2">
      <c r="A412" s="4"/>
      <c r="B412" s="4"/>
      <c r="C412" s="4"/>
      <c r="D412" s="4">
        <v>611225</v>
      </c>
      <c r="E412" s="258"/>
      <c r="F412" s="5" t="s">
        <v>17</v>
      </c>
      <c r="G412" s="41">
        <v>11836</v>
      </c>
      <c r="H412" s="41">
        <v>11836</v>
      </c>
      <c r="I412" s="46"/>
      <c r="J412" s="46"/>
      <c r="K412" s="83">
        <f t="shared" si="39"/>
        <v>11836</v>
      </c>
      <c r="L412" s="74">
        <f t="shared" si="40"/>
        <v>100</v>
      </c>
      <c r="M412" s="41">
        <f t="shared" si="41"/>
        <v>0</v>
      </c>
    </row>
    <row r="413" spans="1:13" x14ac:dyDescent="0.2">
      <c r="A413" s="4"/>
      <c r="B413" s="4"/>
      <c r="C413" s="4"/>
      <c r="D413" s="4">
        <v>611227</v>
      </c>
      <c r="E413" s="258"/>
      <c r="F413" s="5" t="s">
        <v>19</v>
      </c>
      <c r="G413" s="41">
        <v>12000</v>
      </c>
      <c r="H413" s="41">
        <v>12000</v>
      </c>
      <c r="I413" s="46"/>
      <c r="J413" s="46"/>
      <c r="K413" s="83">
        <f t="shared" si="39"/>
        <v>12000</v>
      </c>
      <c r="L413" s="74">
        <f t="shared" si="40"/>
        <v>100</v>
      </c>
      <c r="M413" s="41">
        <f t="shared" si="41"/>
        <v>0</v>
      </c>
    </row>
    <row r="414" spans="1:13" x14ac:dyDescent="0.2">
      <c r="A414" s="4"/>
      <c r="B414" s="4"/>
      <c r="C414" s="4"/>
      <c r="D414" s="9">
        <v>612100</v>
      </c>
      <c r="E414" s="259" t="s">
        <v>421</v>
      </c>
      <c r="F414" s="10" t="s">
        <v>20</v>
      </c>
      <c r="G414" s="40">
        <v>25358</v>
      </c>
      <c r="H414" s="40">
        <v>25358</v>
      </c>
      <c r="I414" s="47"/>
      <c r="J414" s="47"/>
      <c r="K414" s="50">
        <f t="shared" si="39"/>
        <v>25358</v>
      </c>
      <c r="L414" s="73">
        <f t="shared" si="40"/>
        <v>100</v>
      </c>
      <c r="M414" s="40">
        <f t="shared" si="41"/>
        <v>0</v>
      </c>
    </row>
    <row r="415" spans="1:13" x14ac:dyDescent="0.2">
      <c r="A415" s="4"/>
      <c r="B415" s="4"/>
      <c r="C415" s="4"/>
      <c r="D415" s="9">
        <v>613000</v>
      </c>
      <c r="E415" s="259"/>
      <c r="F415" s="10" t="s">
        <v>185</v>
      </c>
      <c r="G415" s="40">
        <f>SUM(G416+G419+G422+G425+G428+G429+G430+G431)</f>
        <v>153691</v>
      </c>
      <c r="H415" s="40">
        <f>SUM(H416+H419+H422+H425+H428+H429+H430+H431)</f>
        <v>153691</v>
      </c>
      <c r="I415" s="40">
        <f>SUM(I416+I419+I422+I425+I428+I429+I430+I431)</f>
        <v>0</v>
      </c>
      <c r="J415" s="40">
        <f>SUM(J416+J419+J422+J425+J428+J429+J430+J431)</f>
        <v>0</v>
      </c>
      <c r="K415" s="50">
        <f t="shared" si="39"/>
        <v>153691</v>
      </c>
      <c r="L415" s="73">
        <f t="shared" si="40"/>
        <v>100</v>
      </c>
      <c r="M415" s="40">
        <f t="shared" si="41"/>
        <v>0</v>
      </c>
    </row>
    <row r="416" spans="1:13" x14ac:dyDescent="0.2">
      <c r="A416" s="4"/>
      <c r="B416" s="4"/>
      <c r="C416" s="4"/>
      <c r="D416" s="11">
        <v>613100</v>
      </c>
      <c r="E416" s="257" t="s">
        <v>421</v>
      </c>
      <c r="F416" s="10" t="s">
        <v>175</v>
      </c>
      <c r="G416" s="45">
        <f>SUM(G417:G418)</f>
        <v>8000</v>
      </c>
      <c r="H416" s="45">
        <f>SUM(H417:H418)</f>
        <v>8000</v>
      </c>
      <c r="I416" s="45">
        <f>SUM(I417:I418)</f>
        <v>0</v>
      </c>
      <c r="J416" s="45">
        <f>SUM(J417:J418)</f>
        <v>0</v>
      </c>
      <c r="K416" s="50">
        <f t="shared" si="39"/>
        <v>8000</v>
      </c>
      <c r="L416" s="73">
        <f t="shared" si="40"/>
        <v>100</v>
      </c>
      <c r="M416" s="40">
        <f t="shared" si="41"/>
        <v>0</v>
      </c>
    </row>
    <row r="417" spans="1:13" x14ac:dyDescent="0.2">
      <c r="A417" s="4"/>
      <c r="B417" s="4"/>
      <c r="C417" s="4"/>
      <c r="D417" s="4">
        <v>613110</v>
      </c>
      <c r="E417" s="258"/>
      <c r="F417" s="5" t="s">
        <v>174</v>
      </c>
      <c r="G417" s="41">
        <v>4000</v>
      </c>
      <c r="H417" s="41">
        <v>4000</v>
      </c>
      <c r="I417" s="46"/>
      <c r="J417" s="46"/>
      <c r="K417" s="83">
        <f t="shared" si="39"/>
        <v>4000</v>
      </c>
      <c r="L417" s="74">
        <f t="shared" si="40"/>
        <v>100</v>
      </c>
      <c r="M417" s="41">
        <f t="shared" si="41"/>
        <v>0</v>
      </c>
    </row>
    <row r="418" spans="1:13" x14ac:dyDescent="0.2">
      <c r="A418" s="4"/>
      <c r="B418" s="4"/>
      <c r="C418" s="4"/>
      <c r="D418" s="4">
        <v>613120</v>
      </c>
      <c r="E418" s="258"/>
      <c r="F418" s="5" t="s">
        <v>22</v>
      </c>
      <c r="G418" s="41">
        <v>4000</v>
      </c>
      <c r="H418" s="41">
        <v>4000</v>
      </c>
      <c r="I418" s="46"/>
      <c r="J418" s="46"/>
      <c r="K418" s="83">
        <f t="shared" si="39"/>
        <v>4000</v>
      </c>
      <c r="L418" s="74">
        <f t="shared" si="40"/>
        <v>100</v>
      </c>
      <c r="M418" s="41">
        <f t="shared" si="41"/>
        <v>0</v>
      </c>
    </row>
    <row r="419" spans="1:13" x14ac:dyDescent="0.2">
      <c r="A419" s="4"/>
      <c r="B419" s="4"/>
      <c r="C419" s="4"/>
      <c r="D419" s="11">
        <v>613200</v>
      </c>
      <c r="E419" s="278" t="s">
        <v>421</v>
      </c>
      <c r="F419" s="10" t="s">
        <v>186</v>
      </c>
      <c r="G419" s="45">
        <f>SUM(G420:G421)</f>
        <v>0</v>
      </c>
      <c r="H419" s="45">
        <f>SUM(H420:H421)</f>
        <v>0</v>
      </c>
      <c r="I419" s="45">
        <f>SUM(I420:I421)</f>
        <v>0</v>
      </c>
      <c r="J419" s="45">
        <f>SUM(J420:J421)</f>
        <v>0</v>
      </c>
      <c r="K419" s="50">
        <f t="shared" si="39"/>
        <v>0</v>
      </c>
      <c r="L419" s="73" t="e">
        <f t="shared" si="40"/>
        <v>#DIV/0!</v>
      </c>
      <c r="M419" s="40">
        <f t="shared" si="41"/>
        <v>0</v>
      </c>
    </row>
    <row r="420" spans="1:13" x14ac:dyDescent="0.2">
      <c r="A420" s="4"/>
      <c r="B420" s="4"/>
      <c r="C420" s="4"/>
      <c r="D420" s="4">
        <v>613211</v>
      </c>
      <c r="E420" s="258"/>
      <c r="F420" s="5" t="s">
        <v>187</v>
      </c>
      <c r="G420" s="41"/>
      <c r="H420" s="41"/>
      <c r="I420" s="46"/>
      <c r="J420" s="46"/>
      <c r="K420" s="83">
        <f t="shared" si="39"/>
        <v>0</v>
      </c>
      <c r="L420" s="74" t="e">
        <f t="shared" si="40"/>
        <v>#DIV/0!</v>
      </c>
      <c r="M420" s="41">
        <f t="shared" si="41"/>
        <v>0</v>
      </c>
    </row>
    <row r="421" spans="1:13" x14ac:dyDescent="0.2">
      <c r="A421" s="4"/>
      <c r="B421" s="4"/>
      <c r="C421" s="4"/>
      <c r="D421" s="4">
        <v>613212</v>
      </c>
      <c r="E421" s="258"/>
      <c r="F421" s="5" t="s">
        <v>188</v>
      </c>
      <c r="G421" s="41"/>
      <c r="H421" s="41"/>
      <c r="I421" s="46"/>
      <c r="J421" s="46"/>
      <c r="K421" s="83">
        <f t="shared" si="39"/>
        <v>0</v>
      </c>
      <c r="L421" s="74" t="e">
        <f t="shared" si="40"/>
        <v>#DIV/0!</v>
      </c>
      <c r="M421" s="41">
        <f t="shared" si="41"/>
        <v>0</v>
      </c>
    </row>
    <row r="422" spans="1:13" x14ac:dyDescent="0.2">
      <c r="A422" s="4"/>
      <c r="B422" s="4"/>
      <c r="C422" s="4"/>
      <c r="D422" s="11">
        <v>613300</v>
      </c>
      <c r="E422" s="257" t="s">
        <v>421</v>
      </c>
      <c r="F422" s="10" t="s">
        <v>319</v>
      </c>
      <c r="G422" s="45">
        <f>SUM(G423:G424)</f>
        <v>5000</v>
      </c>
      <c r="H422" s="45">
        <f>SUM(H423:H424)</f>
        <v>5000</v>
      </c>
      <c r="I422" s="45">
        <f>SUM(I423:I424)</f>
        <v>0</v>
      </c>
      <c r="J422" s="45">
        <f>SUM(J423:J424)</f>
        <v>0</v>
      </c>
      <c r="K422" s="50">
        <f t="shared" si="39"/>
        <v>5000</v>
      </c>
      <c r="L422" s="73">
        <f t="shared" si="40"/>
        <v>100</v>
      </c>
      <c r="M422" s="40">
        <f t="shared" si="41"/>
        <v>0</v>
      </c>
    </row>
    <row r="423" spans="1:13" x14ac:dyDescent="0.2">
      <c r="A423" s="4"/>
      <c r="B423" s="4"/>
      <c r="C423" s="4"/>
      <c r="D423" s="4">
        <v>613321</v>
      </c>
      <c r="E423" s="258"/>
      <c r="F423" s="5" t="s">
        <v>189</v>
      </c>
      <c r="G423" s="41"/>
      <c r="H423" s="41"/>
      <c r="I423" s="46"/>
      <c r="J423" s="46"/>
      <c r="K423" s="83">
        <f t="shared" si="39"/>
        <v>0</v>
      </c>
      <c r="L423" s="74" t="e">
        <f t="shared" si="40"/>
        <v>#DIV/0!</v>
      </c>
      <c r="M423" s="41">
        <f t="shared" si="41"/>
        <v>0</v>
      </c>
    </row>
    <row r="424" spans="1:13" x14ac:dyDescent="0.2">
      <c r="A424" s="4"/>
      <c r="B424" s="4"/>
      <c r="C424" s="4"/>
      <c r="D424" s="4">
        <v>613311</v>
      </c>
      <c r="E424" s="258"/>
      <c r="F424" s="5" t="s">
        <v>206</v>
      </c>
      <c r="G424" s="41">
        <v>5000</v>
      </c>
      <c r="H424" s="41">
        <v>5000</v>
      </c>
      <c r="I424" s="46"/>
      <c r="J424" s="46"/>
      <c r="K424" s="83">
        <f t="shared" si="39"/>
        <v>5000</v>
      </c>
      <c r="L424" s="74">
        <f t="shared" si="40"/>
        <v>100</v>
      </c>
      <c r="M424" s="41">
        <f t="shared" si="41"/>
        <v>0</v>
      </c>
    </row>
    <row r="425" spans="1:13" x14ac:dyDescent="0.2">
      <c r="A425" s="4"/>
      <c r="B425" s="4"/>
      <c r="C425" s="4"/>
      <c r="D425" s="11">
        <v>613400</v>
      </c>
      <c r="E425" s="257" t="s">
        <v>421</v>
      </c>
      <c r="F425" s="10" t="s">
        <v>190</v>
      </c>
      <c r="G425" s="45">
        <f>SUM(G426:G427)</f>
        <v>15000</v>
      </c>
      <c r="H425" s="45">
        <f>SUM(H426:H427)</f>
        <v>15000</v>
      </c>
      <c r="I425" s="45">
        <f>SUM(I426:I427)</f>
        <v>0</v>
      </c>
      <c r="J425" s="45">
        <f>SUM(J426:J427)</f>
        <v>0</v>
      </c>
      <c r="K425" s="50">
        <f t="shared" si="39"/>
        <v>15000</v>
      </c>
      <c r="L425" s="73">
        <f t="shared" si="40"/>
        <v>100</v>
      </c>
      <c r="M425" s="40">
        <f t="shared" si="41"/>
        <v>0</v>
      </c>
    </row>
    <row r="426" spans="1:13" x14ac:dyDescent="0.2">
      <c r="A426" s="4"/>
      <c r="B426" s="4"/>
      <c r="C426" s="4"/>
      <c r="D426" s="4">
        <v>613410</v>
      </c>
      <c r="E426" s="258"/>
      <c r="F426" s="5" t="s">
        <v>191</v>
      </c>
      <c r="G426" s="41">
        <v>13000</v>
      </c>
      <c r="H426" s="41">
        <v>13000</v>
      </c>
      <c r="I426" s="46"/>
      <c r="J426" s="46"/>
      <c r="K426" s="83">
        <f t="shared" si="39"/>
        <v>13000</v>
      </c>
      <c r="L426" s="74">
        <f t="shared" si="40"/>
        <v>100</v>
      </c>
      <c r="M426" s="41">
        <f t="shared" si="41"/>
        <v>0</v>
      </c>
    </row>
    <row r="427" spans="1:13" x14ac:dyDescent="0.2">
      <c r="A427" s="4"/>
      <c r="B427" s="4"/>
      <c r="C427" s="4"/>
      <c r="D427" s="4">
        <v>613430</v>
      </c>
      <c r="E427" s="258"/>
      <c r="F427" s="5" t="s">
        <v>192</v>
      </c>
      <c r="G427" s="41">
        <v>2000</v>
      </c>
      <c r="H427" s="41">
        <v>2000</v>
      </c>
      <c r="I427" s="46"/>
      <c r="J427" s="46"/>
      <c r="K427" s="83">
        <f t="shared" si="39"/>
        <v>2000</v>
      </c>
      <c r="L427" s="74">
        <f t="shared" si="40"/>
        <v>100</v>
      </c>
      <c r="M427" s="41">
        <f t="shared" si="41"/>
        <v>0</v>
      </c>
    </row>
    <row r="428" spans="1:13" x14ac:dyDescent="0.2">
      <c r="A428" s="4"/>
      <c r="B428" s="4"/>
      <c r="C428" s="4"/>
      <c r="D428" s="11">
        <v>613500</v>
      </c>
      <c r="E428" s="257" t="s">
        <v>421</v>
      </c>
      <c r="F428" s="10" t="s">
        <v>26</v>
      </c>
      <c r="G428" s="40">
        <v>12000</v>
      </c>
      <c r="H428" s="40">
        <v>12000</v>
      </c>
      <c r="I428" s="47"/>
      <c r="J428" s="47"/>
      <c r="K428" s="50">
        <f t="shared" si="39"/>
        <v>12000</v>
      </c>
      <c r="L428" s="73">
        <f t="shared" si="40"/>
        <v>100</v>
      </c>
      <c r="M428" s="40">
        <f t="shared" si="41"/>
        <v>0</v>
      </c>
    </row>
    <row r="429" spans="1:13" x14ac:dyDescent="0.2">
      <c r="A429" s="4"/>
      <c r="B429" s="4"/>
      <c r="C429" s="4"/>
      <c r="D429" s="11">
        <v>613700</v>
      </c>
      <c r="E429" s="257" t="s">
        <v>421</v>
      </c>
      <c r="F429" s="10" t="s">
        <v>28</v>
      </c>
      <c r="G429" s="40">
        <v>11000</v>
      </c>
      <c r="H429" s="40">
        <v>11000</v>
      </c>
      <c r="I429" s="47"/>
      <c r="J429" s="47"/>
      <c r="K429" s="50">
        <f t="shared" ref="K429:K448" si="42">SUM(H429:J429)</f>
        <v>11000</v>
      </c>
      <c r="L429" s="73">
        <f t="shared" ref="L429:L448" si="43">K429/G429*100</f>
        <v>100</v>
      </c>
      <c r="M429" s="40">
        <f t="shared" ref="M429:M448" si="44">K429-G429</f>
        <v>0</v>
      </c>
    </row>
    <row r="430" spans="1:13" x14ac:dyDescent="0.2">
      <c r="A430" s="4"/>
      <c r="B430" s="4"/>
      <c r="C430" s="4"/>
      <c r="D430" s="11">
        <v>613800</v>
      </c>
      <c r="E430" s="257" t="s">
        <v>421</v>
      </c>
      <c r="F430" s="10" t="s">
        <v>201</v>
      </c>
      <c r="G430" s="40">
        <v>6000</v>
      </c>
      <c r="H430" s="40">
        <v>6000</v>
      </c>
      <c r="I430" s="47"/>
      <c r="J430" s="47"/>
      <c r="K430" s="50">
        <f t="shared" si="42"/>
        <v>6000</v>
      </c>
      <c r="L430" s="73">
        <f t="shared" si="43"/>
        <v>100</v>
      </c>
      <c r="M430" s="40">
        <f t="shared" si="44"/>
        <v>0</v>
      </c>
    </row>
    <row r="431" spans="1:13" ht="33.75" x14ac:dyDescent="0.2">
      <c r="A431" s="4"/>
      <c r="B431" s="4"/>
      <c r="C431" s="4"/>
      <c r="D431" s="11">
        <v>613900</v>
      </c>
      <c r="E431" s="257" t="s">
        <v>421</v>
      </c>
      <c r="F431" s="14" t="s">
        <v>284</v>
      </c>
      <c r="G431" s="45">
        <f>SUM(G432:G439)</f>
        <v>96691</v>
      </c>
      <c r="H431" s="45">
        <f>SUM(H432:H439)</f>
        <v>96691</v>
      </c>
      <c r="I431" s="45">
        <f>SUM(I432:I439)</f>
        <v>0</v>
      </c>
      <c r="J431" s="45">
        <f>SUM(J432:J439)</f>
        <v>0</v>
      </c>
      <c r="K431" s="50">
        <f t="shared" si="42"/>
        <v>96691</v>
      </c>
      <c r="L431" s="73">
        <f t="shared" si="43"/>
        <v>100</v>
      </c>
      <c r="M431" s="40">
        <f t="shared" si="44"/>
        <v>0</v>
      </c>
    </row>
    <row r="432" spans="1:13" x14ac:dyDescent="0.2">
      <c r="A432" s="4"/>
      <c r="B432" s="4"/>
      <c r="C432" s="4"/>
      <c r="D432" s="4">
        <v>613910</v>
      </c>
      <c r="E432" s="258"/>
      <c r="F432" s="5" t="s">
        <v>194</v>
      </c>
      <c r="G432" s="41">
        <v>7000</v>
      </c>
      <c r="H432" s="41">
        <v>7000</v>
      </c>
      <c r="I432" s="46"/>
      <c r="J432" s="46"/>
      <c r="K432" s="83">
        <f t="shared" si="42"/>
        <v>7000</v>
      </c>
      <c r="L432" s="74">
        <f t="shared" si="43"/>
        <v>100</v>
      </c>
      <c r="M432" s="41">
        <f t="shared" si="44"/>
        <v>0</v>
      </c>
    </row>
    <row r="433" spans="1:13" x14ac:dyDescent="0.2">
      <c r="A433" s="4"/>
      <c r="B433" s="4"/>
      <c r="C433" s="4"/>
      <c r="D433" s="4">
        <v>613914</v>
      </c>
      <c r="E433" s="258"/>
      <c r="F433" s="5" t="s">
        <v>195</v>
      </c>
      <c r="G433" s="41">
        <v>6000</v>
      </c>
      <c r="H433" s="41">
        <v>6000</v>
      </c>
      <c r="I433" s="46"/>
      <c r="J433" s="46"/>
      <c r="K433" s="83">
        <f t="shared" si="42"/>
        <v>6000</v>
      </c>
      <c r="L433" s="74">
        <f t="shared" si="43"/>
        <v>100</v>
      </c>
      <c r="M433" s="41">
        <f t="shared" si="44"/>
        <v>0</v>
      </c>
    </row>
    <row r="434" spans="1:13" x14ac:dyDescent="0.2">
      <c r="A434" s="4"/>
      <c r="B434" s="4"/>
      <c r="C434" s="4"/>
      <c r="D434" s="4">
        <v>613920</v>
      </c>
      <c r="E434" s="258"/>
      <c r="F434" s="5" t="s">
        <v>196</v>
      </c>
      <c r="G434" s="41">
        <v>8000</v>
      </c>
      <c r="H434" s="41">
        <v>8000</v>
      </c>
      <c r="I434" s="46"/>
      <c r="J434" s="46"/>
      <c r="K434" s="83">
        <f t="shared" si="42"/>
        <v>8000</v>
      </c>
      <c r="L434" s="74">
        <f t="shared" si="43"/>
        <v>100</v>
      </c>
      <c r="M434" s="41">
        <f t="shared" si="44"/>
        <v>0</v>
      </c>
    </row>
    <row r="435" spans="1:13" ht="22.5" x14ac:dyDescent="0.2">
      <c r="A435" s="4"/>
      <c r="B435" s="4"/>
      <c r="C435" s="4"/>
      <c r="D435" s="4">
        <v>613976</v>
      </c>
      <c r="E435" s="258"/>
      <c r="F435" s="1" t="s">
        <v>322</v>
      </c>
      <c r="G435" s="41"/>
      <c r="H435" s="41"/>
      <c r="I435" s="46"/>
      <c r="J435" s="46"/>
      <c r="K435" s="83">
        <f t="shared" si="42"/>
        <v>0</v>
      </c>
      <c r="L435" s="74" t="e">
        <f t="shared" si="43"/>
        <v>#DIV/0!</v>
      </c>
      <c r="M435" s="41">
        <f t="shared" si="44"/>
        <v>0</v>
      </c>
    </row>
    <row r="436" spans="1:13" x14ac:dyDescent="0.2">
      <c r="A436" s="4"/>
      <c r="B436" s="4"/>
      <c r="C436" s="4"/>
      <c r="D436" s="4">
        <v>613974</v>
      </c>
      <c r="E436" s="258"/>
      <c r="F436" s="5" t="s">
        <v>250</v>
      </c>
      <c r="G436" s="41">
        <v>17000</v>
      </c>
      <c r="H436" s="41">
        <v>17000</v>
      </c>
      <c r="I436" s="46"/>
      <c r="J436" s="46"/>
      <c r="K436" s="83">
        <f t="shared" si="42"/>
        <v>17000</v>
      </c>
      <c r="L436" s="74">
        <f t="shared" si="43"/>
        <v>100</v>
      </c>
      <c r="M436" s="41">
        <f t="shared" si="44"/>
        <v>0</v>
      </c>
    </row>
    <row r="437" spans="1:13" x14ac:dyDescent="0.2">
      <c r="A437" s="4"/>
      <c r="B437" s="4"/>
      <c r="C437" s="4"/>
      <c r="D437" s="4">
        <v>613980</v>
      </c>
      <c r="E437" s="258"/>
      <c r="F437" s="1" t="s">
        <v>261</v>
      </c>
      <c r="G437" s="41">
        <v>3856</v>
      </c>
      <c r="H437" s="41">
        <v>3856</v>
      </c>
      <c r="I437" s="46"/>
      <c r="J437" s="46"/>
      <c r="K437" s="83">
        <f t="shared" si="42"/>
        <v>3856</v>
      </c>
      <c r="L437" s="74">
        <f t="shared" si="43"/>
        <v>100</v>
      </c>
      <c r="M437" s="41">
        <f t="shared" si="44"/>
        <v>0</v>
      </c>
    </row>
    <row r="438" spans="1:13" ht="22.5" x14ac:dyDescent="0.2">
      <c r="A438" s="4"/>
      <c r="B438" s="4"/>
      <c r="C438" s="4"/>
      <c r="D438" s="4">
        <v>613983</v>
      </c>
      <c r="E438" s="258"/>
      <c r="F438" s="1" t="s">
        <v>252</v>
      </c>
      <c r="G438" s="41">
        <v>1835</v>
      </c>
      <c r="H438" s="41">
        <v>1835</v>
      </c>
      <c r="I438" s="46"/>
      <c r="J438" s="46"/>
      <c r="K438" s="83">
        <f t="shared" si="42"/>
        <v>1835</v>
      </c>
      <c r="L438" s="74">
        <f t="shared" si="43"/>
        <v>100</v>
      </c>
      <c r="M438" s="41">
        <f t="shared" si="44"/>
        <v>0</v>
      </c>
    </row>
    <row r="439" spans="1:13" ht="22.5" x14ac:dyDescent="0.2">
      <c r="A439" s="4"/>
      <c r="B439" s="4"/>
      <c r="C439" s="4"/>
      <c r="D439" s="4">
        <v>613991</v>
      </c>
      <c r="E439" s="258"/>
      <c r="F439" s="1" t="s">
        <v>483</v>
      </c>
      <c r="G439" s="41">
        <v>53000</v>
      </c>
      <c r="H439" s="41">
        <v>53000</v>
      </c>
      <c r="I439" s="46"/>
      <c r="J439" s="46"/>
      <c r="K439" s="83">
        <f t="shared" si="42"/>
        <v>53000</v>
      </c>
      <c r="L439" s="74">
        <f t="shared" si="43"/>
        <v>100</v>
      </c>
      <c r="M439" s="41">
        <f t="shared" si="44"/>
        <v>0</v>
      </c>
    </row>
    <row r="440" spans="1:13" x14ac:dyDescent="0.2">
      <c r="A440" s="4"/>
      <c r="B440" s="4"/>
      <c r="C440" s="4"/>
      <c r="D440" s="9">
        <v>614200</v>
      </c>
      <c r="E440" s="259"/>
      <c r="F440" s="14" t="s">
        <v>268</v>
      </c>
      <c r="G440" s="45">
        <v>0</v>
      </c>
      <c r="H440" s="45"/>
      <c r="I440" s="45">
        <f>SUM(I441)</f>
        <v>0</v>
      </c>
      <c r="J440" s="45">
        <f>SUM(J441)</f>
        <v>0</v>
      </c>
      <c r="K440" s="50">
        <f t="shared" si="42"/>
        <v>0</v>
      </c>
      <c r="L440" s="73" t="e">
        <f t="shared" si="43"/>
        <v>#DIV/0!</v>
      </c>
      <c r="M440" s="40">
        <f t="shared" si="44"/>
        <v>0</v>
      </c>
    </row>
    <row r="441" spans="1:13" x14ac:dyDescent="0.2">
      <c r="A441" s="4"/>
      <c r="B441" s="4"/>
      <c r="C441" s="4"/>
      <c r="D441" s="18">
        <v>614239</v>
      </c>
      <c r="E441" s="256"/>
      <c r="F441" s="1" t="s">
        <v>269</v>
      </c>
      <c r="G441" s="48">
        <v>0</v>
      </c>
      <c r="H441" s="48">
        <v>0</v>
      </c>
      <c r="I441" s="83"/>
      <c r="J441" s="83"/>
      <c r="K441" s="83">
        <f t="shared" si="42"/>
        <v>0</v>
      </c>
      <c r="L441" s="74" t="e">
        <f t="shared" si="43"/>
        <v>#DIV/0!</v>
      </c>
      <c r="M441" s="41">
        <f t="shared" si="44"/>
        <v>0</v>
      </c>
    </row>
    <row r="442" spans="1:13" x14ac:dyDescent="0.2">
      <c r="A442" s="4"/>
      <c r="B442" s="4"/>
      <c r="C442" s="4"/>
      <c r="D442" s="9">
        <v>616300</v>
      </c>
      <c r="E442" s="258"/>
      <c r="F442" s="14" t="s">
        <v>178</v>
      </c>
      <c r="G442" s="40">
        <v>0</v>
      </c>
      <c r="H442" s="40">
        <v>0</v>
      </c>
      <c r="I442" s="47"/>
      <c r="J442" s="47"/>
      <c r="K442" s="50">
        <f t="shared" si="42"/>
        <v>0</v>
      </c>
      <c r="L442" s="73" t="e">
        <f t="shared" si="43"/>
        <v>#DIV/0!</v>
      </c>
      <c r="M442" s="40">
        <f t="shared" si="44"/>
        <v>0</v>
      </c>
    </row>
    <row r="443" spans="1:13" x14ac:dyDescent="0.2">
      <c r="A443" s="4"/>
      <c r="B443" s="4"/>
      <c r="C443" s="4"/>
      <c r="D443" s="64">
        <v>820000</v>
      </c>
      <c r="E443" s="260"/>
      <c r="F443" s="65" t="s">
        <v>240</v>
      </c>
      <c r="G443" s="88">
        <f>SUM(G444:G447)</f>
        <v>266000</v>
      </c>
      <c r="H443" s="88">
        <f>SUM(H444:H447)</f>
        <v>6000</v>
      </c>
      <c r="I443" s="88">
        <f>SUM(I444:I447)</f>
        <v>0</v>
      </c>
      <c r="J443" s="88">
        <f>SUM(J444:J447)</f>
        <v>260000</v>
      </c>
      <c r="K443" s="87">
        <f t="shared" si="42"/>
        <v>266000</v>
      </c>
      <c r="L443" s="76">
        <f t="shared" si="43"/>
        <v>100</v>
      </c>
      <c r="M443" s="7">
        <f t="shared" si="44"/>
        <v>0</v>
      </c>
    </row>
    <row r="444" spans="1:13" x14ac:dyDescent="0.2">
      <c r="A444" s="4"/>
      <c r="B444" s="4"/>
      <c r="C444" s="4"/>
      <c r="D444" s="4">
        <v>821310</v>
      </c>
      <c r="E444" s="259" t="s">
        <v>421</v>
      </c>
      <c r="F444" s="5" t="s">
        <v>229</v>
      </c>
      <c r="G444" s="48">
        <v>266000</v>
      </c>
      <c r="H444" s="48">
        <v>6000</v>
      </c>
      <c r="I444" s="83"/>
      <c r="J444" s="83">
        <v>260000</v>
      </c>
      <c r="K444" s="83">
        <f t="shared" si="42"/>
        <v>266000</v>
      </c>
      <c r="L444" s="74">
        <f t="shared" si="43"/>
        <v>100</v>
      </c>
      <c r="M444" s="41">
        <f t="shared" si="44"/>
        <v>0</v>
      </c>
    </row>
    <row r="445" spans="1:13" x14ac:dyDescent="0.2">
      <c r="A445" s="4"/>
      <c r="B445" s="4"/>
      <c r="C445" s="4"/>
      <c r="D445" s="4">
        <v>821320</v>
      </c>
      <c r="E445" s="278" t="s">
        <v>421</v>
      </c>
      <c r="F445" s="5" t="s">
        <v>230</v>
      </c>
      <c r="G445" s="41">
        <v>0</v>
      </c>
      <c r="H445" s="41"/>
      <c r="I445" s="46"/>
      <c r="J445" s="46"/>
      <c r="K445" s="83">
        <f t="shared" si="42"/>
        <v>0</v>
      </c>
      <c r="L445" s="74" t="e">
        <f t="shared" si="43"/>
        <v>#DIV/0!</v>
      </c>
      <c r="M445" s="41">
        <f t="shared" si="44"/>
        <v>0</v>
      </c>
    </row>
    <row r="446" spans="1:13" x14ac:dyDescent="0.2">
      <c r="A446" s="4"/>
      <c r="B446" s="4"/>
      <c r="C446" s="4"/>
      <c r="D446" s="4">
        <v>821624</v>
      </c>
      <c r="E446" s="278" t="s">
        <v>421</v>
      </c>
      <c r="F446" s="5" t="s">
        <v>44</v>
      </c>
      <c r="G446" s="41"/>
      <c r="H446" s="41">
        <v>0</v>
      </c>
      <c r="I446" s="46"/>
      <c r="J446" s="46"/>
      <c r="K446" s="83">
        <f t="shared" si="42"/>
        <v>0</v>
      </c>
      <c r="L446" s="74" t="e">
        <f t="shared" si="43"/>
        <v>#DIV/0!</v>
      </c>
      <c r="M446" s="41">
        <f t="shared" si="44"/>
        <v>0</v>
      </c>
    </row>
    <row r="447" spans="1:13" x14ac:dyDescent="0.2">
      <c r="A447" s="4"/>
      <c r="B447" s="4"/>
      <c r="C447" s="4"/>
      <c r="D447" s="4">
        <v>823300</v>
      </c>
      <c r="E447" s="279"/>
      <c r="F447" s="5" t="s">
        <v>182</v>
      </c>
      <c r="G447" s="55"/>
      <c r="H447" s="55">
        <v>0</v>
      </c>
      <c r="I447" s="82"/>
      <c r="J447" s="82"/>
      <c r="K447" s="83">
        <f t="shared" si="42"/>
        <v>0</v>
      </c>
      <c r="L447" s="74" t="e">
        <f t="shared" si="43"/>
        <v>#DIV/0!</v>
      </c>
      <c r="M447" s="41">
        <f t="shared" si="44"/>
        <v>0</v>
      </c>
    </row>
    <row r="448" spans="1:13" x14ac:dyDescent="0.2">
      <c r="A448" s="4"/>
      <c r="B448" s="4"/>
      <c r="C448" s="4"/>
      <c r="D448" s="4"/>
      <c r="E448" s="258"/>
      <c r="F448" s="2" t="s">
        <v>46</v>
      </c>
      <c r="G448" s="89">
        <v>14</v>
      </c>
      <c r="H448" s="89">
        <v>14</v>
      </c>
      <c r="I448" s="90"/>
      <c r="J448" s="90"/>
      <c r="K448" s="87">
        <f t="shared" si="42"/>
        <v>14</v>
      </c>
      <c r="L448" s="76">
        <f t="shared" si="43"/>
        <v>100</v>
      </c>
      <c r="M448" s="488">
        <f t="shared" si="44"/>
        <v>0</v>
      </c>
    </row>
    <row r="449" spans="1:13" x14ac:dyDescent="0.2">
      <c r="E449" s="274"/>
      <c r="F449" s="21"/>
      <c r="G449" s="56"/>
      <c r="H449" s="56"/>
      <c r="I449" s="56"/>
      <c r="J449" s="56"/>
      <c r="K449" s="56"/>
      <c r="L449" s="34"/>
      <c r="M449" s="30"/>
    </row>
    <row r="450" spans="1:13" ht="12.75" customHeight="1" x14ac:dyDescent="0.2">
      <c r="A450" s="5" t="s">
        <v>48</v>
      </c>
      <c r="B450" s="5" t="s">
        <v>49</v>
      </c>
      <c r="C450" s="5" t="s">
        <v>50</v>
      </c>
      <c r="D450" s="3" t="s">
        <v>7</v>
      </c>
      <c r="E450" s="81" t="s">
        <v>130</v>
      </c>
      <c r="F450" s="3" t="s">
        <v>51</v>
      </c>
      <c r="G450" s="524" t="s">
        <v>557</v>
      </c>
      <c r="H450" s="514" t="s">
        <v>328</v>
      </c>
      <c r="I450" s="514" t="s">
        <v>500</v>
      </c>
      <c r="J450" s="516" t="s">
        <v>324</v>
      </c>
      <c r="K450" s="512" t="s">
        <v>584</v>
      </c>
      <c r="L450" s="15" t="s">
        <v>52</v>
      </c>
      <c r="M450" s="3" t="s">
        <v>123</v>
      </c>
    </row>
    <row r="451" spans="1:13" ht="29.25" customHeight="1" x14ac:dyDescent="0.2">
      <c r="A451" s="5" t="s">
        <v>53</v>
      </c>
      <c r="B451" s="5"/>
      <c r="C451" s="5" t="s">
        <v>54</v>
      </c>
      <c r="D451" s="3" t="s">
        <v>11</v>
      </c>
      <c r="E451" s="81" t="s">
        <v>131</v>
      </c>
      <c r="F451" s="3" t="s">
        <v>55</v>
      </c>
      <c r="G451" s="525"/>
      <c r="H451" s="515"/>
      <c r="I451" s="513"/>
      <c r="J451" s="517"/>
      <c r="K451" s="523"/>
      <c r="L451" s="15" t="s">
        <v>325</v>
      </c>
      <c r="M451" s="3" t="s">
        <v>326</v>
      </c>
    </row>
    <row r="452" spans="1:13" x14ac:dyDescent="0.2">
      <c r="A452" s="85">
        <v>1</v>
      </c>
      <c r="B452" s="85">
        <v>2</v>
      </c>
      <c r="C452" s="85">
        <v>3</v>
      </c>
      <c r="D452" s="85">
        <v>4</v>
      </c>
      <c r="E452" s="275">
        <v>5</v>
      </c>
      <c r="F452" s="85">
        <v>6</v>
      </c>
      <c r="G452" s="85">
        <v>7</v>
      </c>
      <c r="H452" s="85">
        <v>8</v>
      </c>
      <c r="I452" s="85">
        <v>9</v>
      </c>
      <c r="J452" s="85">
        <v>10</v>
      </c>
      <c r="K452" s="209" t="s">
        <v>327</v>
      </c>
      <c r="L452" s="86">
        <v>12</v>
      </c>
      <c r="M452" s="85">
        <v>13</v>
      </c>
    </row>
    <row r="453" spans="1:13" x14ac:dyDescent="0.2">
      <c r="A453" s="3">
        <v>14</v>
      </c>
      <c r="B453" s="5"/>
      <c r="C453" s="5"/>
      <c r="D453" s="3"/>
      <c r="E453" s="81"/>
      <c r="F453" s="2" t="s">
        <v>246</v>
      </c>
      <c r="G453" s="41"/>
      <c r="H453" s="41"/>
      <c r="I453" s="46"/>
      <c r="J453" s="46"/>
      <c r="K453" s="46"/>
      <c r="L453" s="27"/>
      <c r="M453" s="5"/>
    </row>
    <row r="454" spans="1:13" x14ac:dyDescent="0.2">
      <c r="A454" s="4"/>
      <c r="B454" s="3" t="s">
        <v>71</v>
      </c>
      <c r="C454" s="3"/>
      <c r="D454" s="3"/>
      <c r="E454" s="81"/>
      <c r="F454" s="9" t="s">
        <v>247</v>
      </c>
      <c r="G454" s="41"/>
      <c r="H454" s="41"/>
      <c r="I454" s="46"/>
      <c r="J454" s="46"/>
      <c r="K454" s="46"/>
      <c r="L454" s="27"/>
      <c r="M454" s="5"/>
    </row>
    <row r="455" spans="1:13" x14ac:dyDescent="0.2">
      <c r="A455" s="4"/>
      <c r="B455" s="4"/>
      <c r="C455" s="4"/>
      <c r="D455" s="4"/>
      <c r="E455" s="258"/>
      <c r="F455" s="2" t="s">
        <v>275</v>
      </c>
      <c r="G455" s="7">
        <f>SUM(G456+G501)</f>
        <v>8982889</v>
      </c>
      <c r="H455" s="7">
        <f>SUM(H456+H501)</f>
        <v>8660748</v>
      </c>
      <c r="I455" s="7">
        <f>SUM(I456+I501)</f>
        <v>177141</v>
      </c>
      <c r="J455" s="7">
        <f>SUM(J456+J501)</f>
        <v>145000</v>
      </c>
      <c r="K455" s="84">
        <f>SUM(H455:J455)</f>
        <v>8982889</v>
      </c>
      <c r="L455" s="76">
        <f t="shared" ref="L455:L487" si="45">K455/G455*100</f>
        <v>100</v>
      </c>
      <c r="M455" s="7">
        <f t="shared" ref="M455:M487" si="46">K455-G455</f>
        <v>0</v>
      </c>
    </row>
    <row r="456" spans="1:13" x14ac:dyDescent="0.2">
      <c r="A456" s="4"/>
      <c r="B456" s="4"/>
      <c r="C456" s="4"/>
      <c r="D456" s="64">
        <v>610000</v>
      </c>
      <c r="E456" s="260"/>
      <c r="F456" s="65" t="s">
        <v>242</v>
      </c>
      <c r="G456" s="7">
        <f>SUM(G457+G471+G472)</f>
        <v>8796889</v>
      </c>
      <c r="H456" s="7">
        <f>SUM(H457+H471+H472)</f>
        <v>8619748</v>
      </c>
      <c r="I456" s="7">
        <f>SUM(I457+I471+I472)</f>
        <v>177141</v>
      </c>
      <c r="J456" s="7">
        <f>SUM(J457+J471+J472)</f>
        <v>0</v>
      </c>
      <c r="K456" s="84">
        <f>SUM(H456:J456)</f>
        <v>8796889</v>
      </c>
      <c r="L456" s="76">
        <f t="shared" si="45"/>
        <v>100</v>
      </c>
      <c r="M456" s="7">
        <f t="shared" si="46"/>
        <v>0</v>
      </c>
    </row>
    <row r="457" spans="1:13" x14ac:dyDescent="0.2">
      <c r="A457" s="4"/>
      <c r="B457" s="4"/>
      <c r="C457" s="4"/>
      <c r="D457" s="9">
        <v>611000</v>
      </c>
      <c r="E457" s="259"/>
      <c r="F457" s="10" t="s">
        <v>13</v>
      </c>
      <c r="G457" s="40">
        <f>SUM(G458+G463)</f>
        <v>6894639</v>
      </c>
      <c r="H457" s="40">
        <f>SUM(H458+H463)</f>
        <v>6894639</v>
      </c>
      <c r="I457" s="40">
        <f>SUM(I458+I463)</f>
        <v>0</v>
      </c>
      <c r="J457" s="40">
        <f>SUM(J458+J463)</f>
        <v>0</v>
      </c>
      <c r="K457" s="40">
        <f>SUM(K458+K463)</f>
        <v>6894639</v>
      </c>
      <c r="L457" s="73">
        <f t="shared" si="45"/>
        <v>100</v>
      </c>
      <c r="M457" s="40">
        <f t="shared" si="46"/>
        <v>0</v>
      </c>
    </row>
    <row r="458" spans="1:13" x14ac:dyDescent="0.2">
      <c r="A458" s="4"/>
      <c r="B458" s="4"/>
      <c r="C458" s="4"/>
      <c r="D458" s="11">
        <v>611100</v>
      </c>
      <c r="E458" s="257"/>
      <c r="F458" s="10" t="s">
        <v>317</v>
      </c>
      <c r="G458" s="40">
        <f>SUM(G459:G462)</f>
        <v>5916882</v>
      </c>
      <c r="H458" s="40">
        <f>SUM(H459:H462)</f>
        <v>5916882</v>
      </c>
      <c r="I458" s="40">
        <f>SUM(I459:I462)</f>
        <v>0</v>
      </c>
      <c r="J458" s="40">
        <f>SUM(J459:J462)</f>
        <v>0</v>
      </c>
      <c r="K458" s="40">
        <f>SUM(K459:K462)</f>
        <v>5916882</v>
      </c>
      <c r="L458" s="73">
        <f t="shared" si="45"/>
        <v>100</v>
      </c>
      <c r="M458" s="40">
        <f t="shared" si="46"/>
        <v>0</v>
      </c>
    </row>
    <row r="459" spans="1:13" x14ac:dyDescent="0.2">
      <c r="A459" s="4"/>
      <c r="B459" s="4"/>
      <c r="C459" s="4"/>
      <c r="D459" s="12">
        <v>611110</v>
      </c>
      <c r="E459" s="255"/>
      <c r="F459" s="5" t="s">
        <v>255</v>
      </c>
      <c r="G459" s="48">
        <f t="shared" ref="G459:K460" si="47">G518+G634+G693+G750+G801+G576</f>
        <v>4022117</v>
      </c>
      <c r="H459" s="48">
        <f t="shared" si="47"/>
        <v>4022117</v>
      </c>
      <c r="I459" s="48">
        <f t="shared" si="47"/>
        <v>0</v>
      </c>
      <c r="J459" s="48">
        <f t="shared" si="47"/>
        <v>0</v>
      </c>
      <c r="K459" s="48">
        <f t="shared" si="47"/>
        <v>4022117</v>
      </c>
      <c r="L459" s="74">
        <f t="shared" si="45"/>
        <v>100</v>
      </c>
      <c r="M459" s="41">
        <f t="shared" si="46"/>
        <v>0</v>
      </c>
    </row>
    <row r="460" spans="1:13" x14ac:dyDescent="0.2">
      <c r="A460" s="4"/>
      <c r="B460" s="4"/>
      <c r="C460" s="4"/>
      <c r="D460" s="12">
        <v>611130</v>
      </c>
      <c r="E460" s="255"/>
      <c r="F460" s="5" t="s">
        <v>14</v>
      </c>
      <c r="G460" s="48">
        <f t="shared" si="47"/>
        <v>1834233</v>
      </c>
      <c r="H460" s="48">
        <f t="shared" si="47"/>
        <v>1834233</v>
      </c>
      <c r="I460" s="48">
        <f t="shared" si="47"/>
        <v>0</v>
      </c>
      <c r="J460" s="48">
        <f t="shared" si="47"/>
        <v>0</v>
      </c>
      <c r="K460" s="48">
        <f t="shared" si="47"/>
        <v>1834233</v>
      </c>
      <c r="L460" s="74">
        <f t="shared" si="45"/>
        <v>100</v>
      </c>
      <c r="M460" s="41">
        <f t="shared" si="46"/>
        <v>0</v>
      </c>
    </row>
    <row r="461" spans="1:13" x14ac:dyDescent="0.2">
      <c r="A461" s="4"/>
      <c r="B461" s="4"/>
      <c r="C461" s="4"/>
      <c r="D461" s="12">
        <v>611153</v>
      </c>
      <c r="E461" s="255"/>
      <c r="F461" s="5" t="s">
        <v>405</v>
      </c>
      <c r="G461" s="48">
        <f>G520+G636+G695+G578</f>
        <v>43917</v>
      </c>
      <c r="H461" s="48">
        <f>H520+H636+H695</f>
        <v>43917</v>
      </c>
      <c r="I461" s="48">
        <f>I520+I636+I695</f>
        <v>0</v>
      </c>
      <c r="J461" s="48">
        <f>J520+J636+J695</f>
        <v>0</v>
      </c>
      <c r="K461" s="48">
        <f>K520+K636+K695</f>
        <v>43917</v>
      </c>
      <c r="L461" s="74">
        <f t="shared" si="45"/>
        <v>100</v>
      </c>
      <c r="M461" s="41">
        <f t="shared" si="46"/>
        <v>0</v>
      </c>
    </row>
    <row r="462" spans="1:13" x14ac:dyDescent="0.2">
      <c r="A462" s="4"/>
      <c r="B462" s="4"/>
      <c r="C462" s="4"/>
      <c r="D462" s="12">
        <v>611155</v>
      </c>
      <c r="E462" s="255"/>
      <c r="F462" s="5" t="s">
        <v>18</v>
      </c>
      <c r="G462" s="48">
        <f>G521+G637+G696+G752+G803+G579</f>
        <v>16615</v>
      </c>
      <c r="H462" s="48">
        <f>H521+H637+H696+H752+H803</f>
        <v>16615</v>
      </c>
      <c r="I462" s="48">
        <f>I521+I637+I696+I752+I803</f>
        <v>0</v>
      </c>
      <c r="J462" s="48">
        <f>J521+J637+J696+J752+J803</f>
        <v>0</v>
      </c>
      <c r="K462" s="48">
        <f>K521+K637+K696+K752+K803</f>
        <v>16615</v>
      </c>
      <c r="L462" s="74">
        <f t="shared" si="45"/>
        <v>100</v>
      </c>
      <c r="M462" s="41">
        <f t="shared" si="46"/>
        <v>0</v>
      </c>
    </row>
    <row r="463" spans="1:13" x14ac:dyDescent="0.2">
      <c r="A463" s="4"/>
      <c r="B463" s="4"/>
      <c r="C463" s="4"/>
      <c r="D463" s="11">
        <v>611200</v>
      </c>
      <c r="E463" s="257"/>
      <c r="F463" s="10" t="s">
        <v>318</v>
      </c>
      <c r="G463" s="40">
        <f>SUM(G464:G470)</f>
        <v>977757</v>
      </c>
      <c r="H463" s="40">
        <f>SUM(H464:H470)</f>
        <v>977757</v>
      </c>
      <c r="I463" s="40">
        <f>SUM(I464:I470)</f>
        <v>0</v>
      </c>
      <c r="J463" s="40">
        <f>SUM(J464:J470)</f>
        <v>0</v>
      </c>
      <c r="K463" s="40">
        <f>SUM(K464:K470)</f>
        <v>977757</v>
      </c>
      <c r="L463" s="73">
        <f t="shared" si="45"/>
        <v>100</v>
      </c>
      <c r="M463" s="40">
        <f t="shared" si="46"/>
        <v>0</v>
      </c>
    </row>
    <row r="464" spans="1:13" x14ac:dyDescent="0.2">
      <c r="A464" s="4"/>
      <c r="B464" s="4"/>
      <c r="C464" s="4"/>
      <c r="D464" s="12">
        <v>611211</v>
      </c>
      <c r="E464" s="255"/>
      <c r="F464" s="5" t="s">
        <v>310</v>
      </c>
      <c r="G464" s="48">
        <f>G523+G639+G698+G754+G805+G581</f>
        <v>113333</v>
      </c>
      <c r="H464" s="48">
        <f>H523+H639+H698+H754+H805+H581</f>
        <v>113333</v>
      </c>
      <c r="I464" s="48">
        <f>I523+I639+I698+I754+I805+I581</f>
        <v>0</v>
      </c>
      <c r="J464" s="48">
        <f>J523+J639+J698+J754+J805+J581</f>
        <v>0</v>
      </c>
      <c r="K464" s="48">
        <f>K523+K639+K698+K754+K805+K581</f>
        <v>113333</v>
      </c>
      <c r="L464" s="74">
        <f t="shared" si="45"/>
        <v>100</v>
      </c>
      <c r="M464" s="41">
        <f t="shared" si="46"/>
        <v>0</v>
      </c>
    </row>
    <row r="465" spans="1:13" x14ac:dyDescent="0.2">
      <c r="A465" s="4"/>
      <c r="B465" s="4"/>
      <c r="C465" s="4"/>
      <c r="D465" s="12">
        <v>611214</v>
      </c>
      <c r="E465" s="255"/>
      <c r="F465" s="5" t="s">
        <v>142</v>
      </c>
      <c r="G465" s="48">
        <f t="shared" ref="G465:G471" si="48">G524+G640+G699+G755+G806+G582</f>
        <v>36600</v>
      </c>
      <c r="H465" s="48">
        <f t="shared" ref="H465:K466" si="49">H524+H640+H699+H755+H806</f>
        <v>36600</v>
      </c>
      <c r="I465" s="48">
        <f t="shared" si="49"/>
        <v>0</v>
      </c>
      <c r="J465" s="48">
        <f t="shared" si="49"/>
        <v>0</v>
      </c>
      <c r="K465" s="48">
        <f t="shared" si="49"/>
        <v>36600</v>
      </c>
      <c r="L465" s="74">
        <f t="shared" si="45"/>
        <v>100</v>
      </c>
      <c r="M465" s="41">
        <f t="shared" si="46"/>
        <v>0</v>
      </c>
    </row>
    <row r="466" spans="1:13" x14ac:dyDescent="0.2">
      <c r="A466" s="4"/>
      <c r="B466" s="4"/>
      <c r="C466" s="4"/>
      <c r="D466" s="12">
        <v>611216</v>
      </c>
      <c r="E466" s="255"/>
      <c r="F466" s="5" t="s">
        <v>143</v>
      </c>
      <c r="G466" s="48">
        <f t="shared" si="48"/>
        <v>25800</v>
      </c>
      <c r="H466" s="48">
        <f t="shared" si="49"/>
        <v>25800</v>
      </c>
      <c r="I466" s="48">
        <f t="shared" si="49"/>
        <v>0</v>
      </c>
      <c r="J466" s="48">
        <f t="shared" si="49"/>
        <v>0</v>
      </c>
      <c r="K466" s="48">
        <f t="shared" si="49"/>
        <v>25800</v>
      </c>
      <c r="L466" s="74">
        <f t="shared" si="45"/>
        <v>100</v>
      </c>
      <c r="M466" s="41">
        <f t="shared" si="46"/>
        <v>0</v>
      </c>
    </row>
    <row r="467" spans="1:13" x14ac:dyDescent="0.2">
      <c r="A467" s="4"/>
      <c r="B467" s="4"/>
      <c r="C467" s="4"/>
      <c r="D467" s="12">
        <v>611221</v>
      </c>
      <c r="E467" s="255"/>
      <c r="F467" s="5" t="s">
        <v>15</v>
      </c>
      <c r="G467" s="48">
        <f t="shared" si="48"/>
        <v>462222</v>
      </c>
      <c r="H467" s="48">
        <f t="shared" ref="H467:K468" si="50">H526+H642+H701+H757+H808+H584</f>
        <v>462222</v>
      </c>
      <c r="I467" s="48">
        <f t="shared" si="50"/>
        <v>0</v>
      </c>
      <c r="J467" s="48">
        <f t="shared" si="50"/>
        <v>0</v>
      </c>
      <c r="K467" s="48">
        <f t="shared" si="50"/>
        <v>462222</v>
      </c>
      <c r="L467" s="74">
        <f t="shared" si="45"/>
        <v>100</v>
      </c>
      <c r="M467" s="41">
        <f t="shared" si="46"/>
        <v>0</v>
      </c>
    </row>
    <row r="468" spans="1:13" x14ac:dyDescent="0.2">
      <c r="A468" s="4"/>
      <c r="B468" s="4"/>
      <c r="C468" s="4"/>
      <c r="D468" s="4">
        <v>611224</v>
      </c>
      <c r="E468" s="258"/>
      <c r="F468" s="5" t="s">
        <v>16</v>
      </c>
      <c r="G468" s="48">
        <f t="shared" si="48"/>
        <v>92996</v>
      </c>
      <c r="H468" s="48">
        <f t="shared" si="50"/>
        <v>92996</v>
      </c>
      <c r="I468" s="48">
        <f t="shared" si="50"/>
        <v>0</v>
      </c>
      <c r="J468" s="48">
        <f t="shared" si="50"/>
        <v>0</v>
      </c>
      <c r="K468" s="48">
        <f t="shared" si="50"/>
        <v>92996</v>
      </c>
      <c r="L468" s="74">
        <f t="shared" si="45"/>
        <v>100</v>
      </c>
      <c r="M468" s="41">
        <f t="shared" si="46"/>
        <v>0</v>
      </c>
    </row>
    <row r="469" spans="1:13" x14ac:dyDescent="0.2">
      <c r="A469" s="4"/>
      <c r="B469" s="4"/>
      <c r="C469" s="4"/>
      <c r="D469" s="4">
        <v>611225</v>
      </c>
      <c r="E469" s="258"/>
      <c r="F469" s="5" t="s">
        <v>72</v>
      </c>
      <c r="G469" s="48">
        <f t="shared" si="48"/>
        <v>192464</v>
      </c>
      <c r="H469" s="48">
        <f t="shared" ref="H469:K470" si="51">H528+H644+H703+H759+H810</f>
        <v>192464</v>
      </c>
      <c r="I469" s="48">
        <f t="shared" si="51"/>
        <v>0</v>
      </c>
      <c r="J469" s="48">
        <f t="shared" si="51"/>
        <v>0</v>
      </c>
      <c r="K469" s="48">
        <f t="shared" si="51"/>
        <v>192464</v>
      </c>
      <c r="L469" s="74">
        <f t="shared" si="45"/>
        <v>100</v>
      </c>
      <c r="M469" s="41">
        <f t="shared" si="46"/>
        <v>0</v>
      </c>
    </row>
    <row r="470" spans="1:13" x14ac:dyDescent="0.2">
      <c r="A470" s="4"/>
      <c r="B470" s="4"/>
      <c r="C470" s="4"/>
      <c r="D470" s="4">
        <v>611227</v>
      </c>
      <c r="E470" s="258"/>
      <c r="F470" s="5" t="s">
        <v>127</v>
      </c>
      <c r="G470" s="48">
        <f t="shared" si="48"/>
        <v>54342</v>
      </c>
      <c r="H470" s="48">
        <f t="shared" si="51"/>
        <v>54342</v>
      </c>
      <c r="I470" s="48">
        <f t="shared" si="51"/>
        <v>0</v>
      </c>
      <c r="J470" s="48">
        <f t="shared" si="51"/>
        <v>0</v>
      </c>
      <c r="K470" s="48">
        <f t="shared" si="51"/>
        <v>54342</v>
      </c>
      <c r="L470" s="74">
        <f t="shared" si="45"/>
        <v>100</v>
      </c>
      <c r="M470" s="41">
        <f t="shared" si="46"/>
        <v>0</v>
      </c>
    </row>
    <row r="471" spans="1:13" x14ac:dyDescent="0.2">
      <c r="A471" s="4"/>
      <c r="B471" s="4"/>
      <c r="C471" s="4"/>
      <c r="D471" s="9">
        <v>612100</v>
      </c>
      <c r="E471" s="259"/>
      <c r="F471" s="10" t="s">
        <v>20</v>
      </c>
      <c r="G471" s="47">
        <f t="shared" si="48"/>
        <v>299970</v>
      </c>
      <c r="H471" s="47">
        <f>H530+H646+H705+H761+H812+H588</f>
        <v>299970</v>
      </c>
      <c r="I471" s="47">
        <f>I530+I646+I705+I761+I812+I588</f>
        <v>0</v>
      </c>
      <c r="J471" s="47">
        <f>J530+J646+J705+J761+J812+J588</f>
        <v>0</v>
      </c>
      <c r="K471" s="47">
        <f>K530+K646+K705+K761+K812+K588</f>
        <v>299970</v>
      </c>
      <c r="L471" s="73">
        <f t="shared" si="45"/>
        <v>100</v>
      </c>
      <c r="M471" s="40">
        <f t="shared" si="46"/>
        <v>0</v>
      </c>
    </row>
    <row r="472" spans="1:13" x14ac:dyDescent="0.2">
      <c r="A472" s="4"/>
      <c r="B472" s="4"/>
      <c r="C472" s="4"/>
      <c r="D472" s="9">
        <v>613000</v>
      </c>
      <c r="E472" s="259"/>
      <c r="F472" s="10" t="s">
        <v>185</v>
      </c>
      <c r="G472" s="47">
        <f>SUM(G473+G476+G479+G482+G486+G487+G488+G489)</f>
        <v>1602280</v>
      </c>
      <c r="H472" s="47">
        <f>SUM(H473+H476+H479+H482+H486+H487+H488+H489)</f>
        <v>1425139</v>
      </c>
      <c r="I472" s="47">
        <f>SUM(I473+I476+I479+I482+I486+I487+I488+I489)</f>
        <v>177141</v>
      </c>
      <c r="J472" s="47">
        <f>SUM(J473+J476+J479+J482+J486+J487+J488+J489)</f>
        <v>0</v>
      </c>
      <c r="K472" s="47">
        <f>SUM(K473+K476+K479+K482+K486+K487+K488+K489)</f>
        <v>1602280</v>
      </c>
      <c r="L472" s="73">
        <f t="shared" si="45"/>
        <v>100</v>
      </c>
      <c r="M472" s="40">
        <f t="shared" si="46"/>
        <v>0</v>
      </c>
    </row>
    <row r="473" spans="1:13" x14ac:dyDescent="0.2">
      <c r="A473" s="4"/>
      <c r="B473" s="4"/>
      <c r="C473" s="4"/>
      <c r="D473" s="11">
        <v>613100</v>
      </c>
      <c r="E473" s="257"/>
      <c r="F473" s="10" t="s">
        <v>175</v>
      </c>
      <c r="G473" s="45">
        <f>SUM(G474:G475)</f>
        <v>37000</v>
      </c>
      <c r="H473" s="45">
        <f>SUM(H474:H475)</f>
        <v>37000</v>
      </c>
      <c r="I473" s="45">
        <f>SUM(I474:I474)</f>
        <v>0</v>
      </c>
      <c r="J473" s="45">
        <f>SUM(J474:J475)</f>
        <v>0</v>
      </c>
      <c r="K473" s="47">
        <f>SUM(H473:J473)</f>
        <v>37000</v>
      </c>
      <c r="L473" s="73">
        <f t="shared" si="45"/>
        <v>100</v>
      </c>
      <c r="M473" s="40">
        <f t="shared" si="46"/>
        <v>0</v>
      </c>
    </row>
    <row r="474" spans="1:13" x14ac:dyDescent="0.2">
      <c r="A474" s="4"/>
      <c r="B474" s="4"/>
      <c r="C474" s="4"/>
      <c r="D474" s="4">
        <v>613110</v>
      </c>
      <c r="E474" s="258"/>
      <c r="F474" s="5" t="s">
        <v>174</v>
      </c>
      <c r="G474" s="46">
        <f>G533+G649+G708+G764+G815+G591</f>
        <v>35000</v>
      </c>
      <c r="H474" s="46">
        <f>H533+H649+H708+H764+H815+H591</f>
        <v>35000</v>
      </c>
      <c r="I474" s="46">
        <f>I533+I649+I708+I764+I815+I591</f>
        <v>0</v>
      </c>
      <c r="J474" s="46">
        <f>J533+J649+J708+J764+J815+J591</f>
        <v>0</v>
      </c>
      <c r="K474" s="46">
        <f>K533+K649+K708+K764+K815+K591</f>
        <v>35000</v>
      </c>
      <c r="L474" s="74">
        <f t="shared" si="45"/>
        <v>100</v>
      </c>
      <c r="M474" s="41">
        <f t="shared" si="46"/>
        <v>0</v>
      </c>
    </row>
    <row r="475" spans="1:13" x14ac:dyDescent="0.2">
      <c r="A475" s="4"/>
      <c r="B475" s="4"/>
      <c r="C475" s="4"/>
      <c r="D475" s="4">
        <v>613120</v>
      </c>
      <c r="E475" s="258"/>
      <c r="F475" s="5" t="s">
        <v>22</v>
      </c>
      <c r="G475" s="46">
        <f>G534+G650+G709+G765+G816+G592</f>
        <v>2000</v>
      </c>
      <c r="H475" s="46">
        <f>H534+H650+H709+H765+H816</f>
        <v>2000</v>
      </c>
      <c r="I475" s="46">
        <f>I534+I650+I709+I765+I816</f>
        <v>0</v>
      </c>
      <c r="J475" s="46">
        <f>J534+J650+J709+J765+J816</f>
        <v>0</v>
      </c>
      <c r="K475" s="46">
        <f>K534+K650+K709+K765+K816</f>
        <v>2000</v>
      </c>
      <c r="L475" s="74">
        <f t="shared" si="45"/>
        <v>100</v>
      </c>
      <c r="M475" s="41">
        <f t="shared" si="46"/>
        <v>0</v>
      </c>
    </row>
    <row r="476" spans="1:13" x14ac:dyDescent="0.2">
      <c r="A476" s="4"/>
      <c r="B476" s="4"/>
      <c r="C476" s="4"/>
      <c r="D476" s="11">
        <v>613200</v>
      </c>
      <c r="E476" s="257"/>
      <c r="F476" s="10" t="s">
        <v>186</v>
      </c>
      <c r="G476" s="45">
        <f>SUM(G477:G478)</f>
        <v>71000</v>
      </c>
      <c r="H476" s="45">
        <f>SUM(H477:H478)</f>
        <v>71000</v>
      </c>
      <c r="I476" s="45">
        <f>SUM(I477:I478)</f>
        <v>0</v>
      </c>
      <c r="J476" s="45">
        <f>SUM(J477:J478)</f>
        <v>0</v>
      </c>
      <c r="K476" s="47">
        <f>SUM(H476:J476)</f>
        <v>71000</v>
      </c>
      <c r="L476" s="73">
        <f t="shared" si="45"/>
        <v>100</v>
      </c>
      <c r="M476" s="40">
        <f t="shared" si="46"/>
        <v>0</v>
      </c>
    </row>
    <row r="477" spans="1:13" x14ac:dyDescent="0.2">
      <c r="A477" s="4"/>
      <c r="B477" s="4"/>
      <c r="C477" s="4"/>
      <c r="D477" s="4">
        <v>613211</v>
      </c>
      <c r="E477" s="258"/>
      <c r="F477" s="5" t="s">
        <v>187</v>
      </c>
      <c r="G477" s="46">
        <f>G536+G652+G711+G594</f>
        <v>35000</v>
      </c>
      <c r="H477" s="46">
        <f>H536+H652+H711+H594</f>
        <v>35000</v>
      </c>
      <c r="I477" s="46">
        <f>I536+I652+I711+I594</f>
        <v>0</v>
      </c>
      <c r="J477" s="46">
        <f>J536+J652+J711+J594</f>
        <v>0</v>
      </c>
      <c r="K477" s="46">
        <f>K536+K652+K711+K594</f>
        <v>35000</v>
      </c>
      <c r="L477" s="74">
        <f t="shared" si="45"/>
        <v>100</v>
      </c>
      <c r="M477" s="41">
        <f t="shared" si="46"/>
        <v>0</v>
      </c>
    </row>
    <row r="478" spans="1:13" x14ac:dyDescent="0.2">
      <c r="A478" s="4"/>
      <c r="B478" s="4"/>
      <c r="C478" s="4"/>
      <c r="D478" s="4">
        <v>613212</v>
      </c>
      <c r="E478" s="258"/>
      <c r="F478" s="5" t="s">
        <v>188</v>
      </c>
      <c r="G478" s="46">
        <f>G537+G653+G712+G595</f>
        <v>36000</v>
      </c>
      <c r="H478" s="46">
        <f>H537+H653+H712</f>
        <v>36000</v>
      </c>
      <c r="I478" s="46">
        <f>I537+I653+I712</f>
        <v>0</v>
      </c>
      <c r="J478" s="46">
        <f>J537+J653+J712</f>
        <v>0</v>
      </c>
      <c r="K478" s="46">
        <f>K537+K653+K712</f>
        <v>36000</v>
      </c>
      <c r="L478" s="74">
        <f t="shared" si="45"/>
        <v>100</v>
      </c>
      <c r="M478" s="41">
        <f t="shared" si="46"/>
        <v>0</v>
      </c>
    </row>
    <row r="479" spans="1:13" x14ac:dyDescent="0.2">
      <c r="A479" s="4"/>
      <c r="B479" s="4"/>
      <c r="C479" s="4"/>
      <c r="D479" s="11">
        <v>613300</v>
      </c>
      <c r="E479" s="257"/>
      <c r="F479" s="10" t="s">
        <v>319</v>
      </c>
      <c r="G479" s="45">
        <f>SUM(G480:G481)</f>
        <v>394000</v>
      </c>
      <c r="H479" s="45">
        <f>SUM(H480:H481)</f>
        <v>394000</v>
      </c>
      <c r="I479" s="45">
        <f>SUM(I480:I481)</f>
        <v>0</v>
      </c>
      <c r="J479" s="45">
        <f>SUM(J480:J481)</f>
        <v>0</v>
      </c>
      <c r="K479" s="47">
        <f>SUM(H479:J479)</f>
        <v>394000</v>
      </c>
      <c r="L479" s="73">
        <f t="shared" si="45"/>
        <v>100</v>
      </c>
      <c r="M479" s="40">
        <f t="shared" si="46"/>
        <v>0</v>
      </c>
    </row>
    <row r="480" spans="1:13" x14ac:dyDescent="0.2">
      <c r="A480" s="4"/>
      <c r="B480" s="4"/>
      <c r="C480" s="4"/>
      <c r="D480" s="4">
        <v>613321</v>
      </c>
      <c r="E480" s="258"/>
      <c r="F480" s="5" t="s">
        <v>189</v>
      </c>
      <c r="G480" s="46">
        <f>G539+G655+G714+G767+G818+G597</f>
        <v>8000</v>
      </c>
      <c r="H480" s="46">
        <f>H539+H655+H714+H767+H818</f>
        <v>8000</v>
      </c>
      <c r="I480" s="46">
        <f>I539+I655+I714+I767+I818</f>
        <v>0</v>
      </c>
      <c r="J480" s="46">
        <f>J539+J655+J714+J767+J818</f>
        <v>0</v>
      </c>
      <c r="K480" s="46">
        <f>K539+K655+K714+K767+K818</f>
        <v>8000</v>
      </c>
      <c r="L480" s="74">
        <f t="shared" si="45"/>
        <v>100</v>
      </c>
      <c r="M480" s="41">
        <f t="shared" si="46"/>
        <v>0</v>
      </c>
    </row>
    <row r="481" spans="1:13" x14ac:dyDescent="0.2">
      <c r="A481" s="4"/>
      <c r="B481" s="4"/>
      <c r="C481" s="4"/>
      <c r="D481" s="4">
        <v>613311</v>
      </c>
      <c r="E481" s="258"/>
      <c r="F481" s="5" t="s">
        <v>206</v>
      </c>
      <c r="G481" s="46">
        <f>G540+G656+G715+G768+G819+G598</f>
        <v>386000</v>
      </c>
      <c r="H481" s="46">
        <f>H540+H656+H715+H768+H819+H598</f>
        <v>386000</v>
      </c>
      <c r="I481" s="46">
        <f>I540+I656+I715+I768+I819+I598</f>
        <v>0</v>
      </c>
      <c r="J481" s="46">
        <f>J540+J656+J715+J768+J819+J598</f>
        <v>0</v>
      </c>
      <c r="K481" s="46">
        <f>K540+K656+K715+K768+K819+K598</f>
        <v>386000</v>
      </c>
      <c r="L481" s="74">
        <f t="shared" si="45"/>
        <v>100</v>
      </c>
      <c r="M481" s="41">
        <f t="shared" si="46"/>
        <v>0</v>
      </c>
    </row>
    <row r="482" spans="1:13" x14ac:dyDescent="0.2">
      <c r="A482" s="4"/>
      <c r="B482" s="4"/>
      <c r="C482" s="4"/>
      <c r="D482" s="11">
        <v>613400</v>
      </c>
      <c r="E482" s="257"/>
      <c r="F482" s="10" t="s">
        <v>190</v>
      </c>
      <c r="G482" s="45">
        <f>SUM(G483:G485)</f>
        <v>170550</v>
      </c>
      <c r="H482" s="45">
        <f>SUM(H483:H485)</f>
        <v>170550</v>
      </c>
      <c r="I482" s="45">
        <f>SUM(I483:I485)</f>
        <v>0</v>
      </c>
      <c r="J482" s="45">
        <f>SUM(J483:J485)</f>
        <v>0</v>
      </c>
      <c r="K482" s="47">
        <f>SUM(H482:J482)</f>
        <v>170550</v>
      </c>
      <c r="L482" s="73">
        <f t="shared" si="45"/>
        <v>100</v>
      </c>
      <c r="M482" s="40">
        <f t="shared" si="46"/>
        <v>0</v>
      </c>
    </row>
    <row r="483" spans="1:13" x14ac:dyDescent="0.2">
      <c r="A483" s="4"/>
      <c r="B483" s="4"/>
      <c r="C483" s="4"/>
      <c r="D483" s="4">
        <v>613410</v>
      </c>
      <c r="E483" s="258"/>
      <c r="F483" s="5" t="s">
        <v>191</v>
      </c>
      <c r="G483" s="46">
        <f>G542+G658+G717+G770+G821+G600</f>
        <v>127550</v>
      </c>
      <c r="H483" s="46">
        <f>H542+H658+H717+H770+H821+H600</f>
        <v>127550</v>
      </c>
      <c r="I483" s="46">
        <f>I542+I658+I717+I770+I821+I600</f>
        <v>0</v>
      </c>
      <c r="J483" s="46">
        <f>J542+J658+J717+J770+J821+J600</f>
        <v>0</v>
      </c>
      <c r="K483" s="46">
        <f>K542+K658+K717+K770+K821+K600</f>
        <v>127550</v>
      </c>
      <c r="L483" s="74">
        <f t="shared" si="45"/>
        <v>100</v>
      </c>
      <c r="M483" s="41">
        <f t="shared" si="46"/>
        <v>0</v>
      </c>
    </row>
    <row r="484" spans="1:13" x14ac:dyDescent="0.2">
      <c r="A484" s="4"/>
      <c r="B484" s="4"/>
      <c r="C484" s="4"/>
      <c r="D484" s="4">
        <v>613416</v>
      </c>
      <c r="E484" s="258"/>
      <c r="F484" s="5" t="s">
        <v>523</v>
      </c>
      <c r="G484" s="46">
        <f>G543+G659+G718+G771</f>
        <v>19000</v>
      </c>
      <c r="H484" s="46">
        <f t="shared" ref="H484:K484" si="52">H543+H659+H718+H771</f>
        <v>19000</v>
      </c>
      <c r="I484" s="46">
        <f t="shared" si="52"/>
        <v>0</v>
      </c>
      <c r="J484" s="46">
        <f t="shared" si="52"/>
        <v>0</v>
      </c>
      <c r="K484" s="46">
        <f t="shared" si="52"/>
        <v>19000</v>
      </c>
      <c r="L484" s="74">
        <f t="shared" si="45"/>
        <v>100</v>
      </c>
      <c r="M484" s="41">
        <f t="shared" si="46"/>
        <v>0</v>
      </c>
    </row>
    <row r="485" spans="1:13" x14ac:dyDescent="0.2">
      <c r="A485" s="4"/>
      <c r="B485" s="4"/>
      <c r="C485" s="4"/>
      <c r="D485" s="4">
        <v>613430</v>
      </c>
      <c r="E485" s="258"/>
      <c r="F485" s="5" t="s">
        <v>192</v>
      </c>
      <c r="G485" s="46">
        <f>G544+G660+G719+G772+G822+G601</f>
        <v>24000</v>
      </c>
      <c r="H485" s="46">
        <f t="shared" ref="H485:K488" si="53">H544+H660+H719+H772+H822</f>
        <v>24000</v>
      </c>
      <c r="I485" s="46">
        <f t="shared" si="53"/>
        <v>0</v>
      </c>
      <c r="J485" s="46">
        <f t="shared" si="53"/>
        <v>0</v>
      </c>
      <c r="K485" s="46">
        <f t="shared" si="53"/>
        <v>24000</v>
      </c>
      <c r="L485" s="74">
        <f t="shared" si="45"/>
        <v>100</v>
      </c>
      <c r="M485" s="41">
        <f t="shared" si="46"/>
        <v>0</v>
      </c>
    </row>
    <row r="486" spans="1:13" x14ac:dyDescent="0.2">
      <c r="A486" s="4"/>
      <c r="B486" s="4"/>
      <c r="C486" s="4"/>
      <c r="D486" s="11">
        <v>613500</v>
      </c>
      <c r="E486" s="257"/>
      <c r="F486" s="10" t="s">
        <v>26</v>
      </c>
      <c r="G486" s="47">
        <f>G545+G661+G720+G773+G823+G602</f>
        <v>65000</v>
      </c>
      <c r="H486" s="47">
        <f t="shared" si="53"/>
        <v>65000</v>
      </c>
      <c r="I486" s="47">
        <f t="shared" si="53"/>
        <v>0</v>
      </c>
      <c r="J486" s="47">
        <f t="shared" si="53"/>
        <v>0</v>
      </c>
      <c r="K486" s="47">
        <f t="shared" si="53"/>
        <v>65000</v>
      </c>
      <c r="L486" s="73">
        <f t="shared" si="45"/>
        <v>100</v>
      </c>
      <c r="M486" s="40">
        <f t="shared" si="46"/>
        <v>0</v>
      </c>
    </row>
    <row r="487" spans="1:13" x14ac:dyDescent="0.2">
      <c r="A487" s="4"/>
      <c r="B487" s="4"/>
      <c r="C487" s="4"/>
      <c r="D487" s="11">
        <v>613700</v>
      </c>
      <c r="E487" s="257"/>
      <c r="F487" s="10" t="s">
        <v>28</v>
      </c>
      <c r="G487" s="47">
        <f>G546+G662+G721+G774+G824+G603</f>
        <v>62500</v>
      </c>
      <c r="H487" s="47">
        <f t="shared" si="53"/>
        <v>62500</v>
      </c>
      <c r="I487" s="47">
        <f t="shared" si="53"/>
        <v>0</v>
      </c>
      <c r="J487" s="47">
        <f t="shared" si="53"/>
        <v>0</v>
      </c>
      <c r="K487" s="47">
        <f t="shared" si="53"/>
        <v>62500</v>
      </c>
      <c r="L487" s="73">
        <f t="shared" si="45"/>
        <v>100</v>
      </c>
      <c r="M487" s="40">
        <f t="shared" si="46"/>
        <v>0</v>
      </c>
    </row>
    <row r="488" spans="1:13" x14ac:dyDescent="0.2">
      <c r="A488" s="4"/>
      <c r="B488" s="4"/>
      <c r="C488" s="4"/>
      <c r="D488" s="11">
        <v>613810</v>
      </c>
      <c r="E488" s="257"/>
      <c r="F488" s="10" t="s">
        <v>201</v>
      </c>
      <c r="G488" s="47">
        <f>G547+G663+G722+G775+G825+G604</f>
        <v>10000</v>
      </c>
      <c r="H488" s="47">
        <f t="shared" si="53"/>
        <v>10000</v>
      </c>
      <c r="I488" s="47">
        <f t="shared" si="53"/>
        <v>0</v>
      </c>
      <c r="J488" s="47">
        <f t="shared" si="53"/>
        <v>0</v>
      </c>
      <c r="K488" s="47">
        <f t="shared" si="53"/>
        <v>10000</v>
      </c>
      <c r="L488" s="73">
        <f t="shared" ref="L488:L506" si="54">K488/G488*100</f>
        <v>100</v>
      </c>
      <c r="M488" s="40">
        <f t="shared" ref="M488:M506" si="55">K488-G488</f>
        <v>0</v>
      </c>
    </row>
    <row r="489" spans="1:13" ht="33.75" x14ac:dyDescent="0.2">
      <c r="A489" s="4"/>
      <c r="B489" s="4"/>
      <c r="C489" s="4"/>
      <c r="D489" s="11">
        <v>613900</v>
      </c>
      <c r="E489" s="257"/>
      <c r="F489" s="14" t="s">
        <v>284</v>
      </c>
      <c r="G489" s="45">
        <f>SUM(G490:G500)</f>
        <v>792230</v>
      </c>
      <c r="H489" s="45">
        <f>SUM(H490:H500)</f>
        <v>615089</v>
      </c>
      <c r="I489" s="45">
        <f>SUM(I490:I500)</f>
        <v>177141</v>
      </c>
      <c r="J489" s="45">
        <f>SUM(J490:J500)</f>
        <v>0</v>
      </c>
      <c r="K489" s="47">
        <f>SUM(H489:J489)</f>
        <v>792230</v>
      </c>
      <c r="L489" s="73">
        <f t="shared" si="54"/>
        <v>100</v>
      </c>
      <c r="M489" s="40">
        <f t="shared" si="55"/>
        <v>0</v>
      </c>
    </row>
    <row r="490" spans="1:13" x14ac:dyDescent="0.2">
      <c r="A490" s="4"/>
      <c r="B490" s="4"/>
      <c r="C490" s="4"/>
      <c r="D490" s="4">
        <v>613910</v>
      </c>
      <c r="E490" s="258"/>
      <c r="F490" s="5" t="s">
        <v>194</v>
      </c>
      <c r="G490" s="46">
        <f>G549+G665+G724+G777+G827+G606</f>
        <v>10000</v>
      </c>
      <c r="H490" s="46">
        <f t="shared" ref="H490:K491" si="56">H549+H665+H724+H777+H827</f>
        <v>10000</v>
      </c>
      <c r="I490" s="46">
        <f t="shared" si="56"/>
        <v>0</v>
      </c>
      <c r="J490" s="46">
        <f t="shared" si="56"/>
        <v>0</v>
      </c>
      <c r="K490" s="46">
        <f t="shared" si="56"/>
        <v>10000</v>
      </c>
      <c r="L490" s="74">
        <f t="shared" si="54"/>
        <v>100</v>
      </c>
      <c r="M490" s="41">
        <f t="shared" si="55"/>
        <v>0</v>
      </c>
    </row>
    <row r="491" spans="1:13" x14ac:dyDescent="0.2">
      <c r="A491" s="4"/>
      <c r="B491" s="4"/>
      <c r="C491" s="4"/>
      <c r="D491" s="4">
        <v>613914</v>
      </c>
      <c r="E491" s="258"/>
      <c r="F491" s="5" t="s">
        <v>195</v>
      </c>
      <c r="G491" s="46">
        <f>G550+G666+G725+G778+G828+G607</f>
        <v>16000</v>
      </c>
      <c r="H491" s="46">
        <f t="shared" si="56"/>
        <v>16000</v>
      </c>
      <c r="I491" s="46">
        <f t="shared" si="56"/>
        <v>0</v>
      </c>
      <c r="J491" s="46">
        <f t="shared" si="56"/>
        <v>0</v>
      </c>
      <c r="K491" s="46">
        <f t="shared" si="56"/>
        <v>16000</v>
      </c>
      <c r="L491" s="74">
        <f t="shared" si="54"/>
        <v>100</v>
      </c>
      <c r="M491" s="41">
        <f t="shared" si="55"/>
        <v>0</v>
      </c>
    </row>
    <row r="492" spans="1:13" x14ac:dyDescent="0.2">
      <c r="A492" s="4"/>
      <c r="B492" s="4"/>
      <c r="C492" s="4"/>
      <c r="D492" s="4">
        <v>613920</v>
      </c>
      <c r="E492" s="258"/>
      <c r="F492" s="5" t="s">
        <v>196</v>
      </c>
      <c r="G492" s="46">
        <f>G551+G667+G726+G608</f>
        <v>7000</v>
      </c>
      <c r="H492" s="46">
        <f>H551+H667+H726</f>
        <v>7000</v>
      </c>
      <c r="I492" s="46">
        <f>I551+I667+I726</f>
        <v>0</v>
      </c>
      <c r="J492" s="46">
        <f>J551+J667+J726</f>
        <v>0</v>
      </c>
      <c r="K492" s="46">
        <f>K551+K667+K726</f>
        <v>7000</v>
      </c>
      <c r="L492" s="74">
        <f t="shared" si="54"/>
        <v>100</v>
      </c>
      <c r="M492" s="41">
        <f t="shared" si="55"/>
        <v>0</v>
      </c>
    </row>
    <row r="493" spans="1:13" x14ac:dyDescent="0.2">
      <c r="A493" s="4"/>
      <c r="B493" s="4"/>
      <c r="C493" s="4"/>
      <c r="D493" s="4">
        <v>613937</v>
      </c>
      <c r="E493" s="258"/>
      <c r="F493" s="5" t="s">
        <v>138</v>
      </c>
      <c r="G493" s="46">
        <f>G552+G668+G727+G779+G609+G829</f>
        <v>233500</v>
      </c>
      <c r="H493" s="46">
        <f t="shared" ref="H493:K493" si="57">H552+H668+H727+H779+H609+H829</f>
        <v>83500</v>
      </c>
      <c r="I493" s="46">
        <f t="shared" si="57"/>
        <v>150000</v>
      </c>
      <c r="J493" s="46">
        <f t="shared" si="57"/>
        <v>0</v>
      </c>
      <c r="K493" s="46">
        <f t="shared" si="57"/>
        <v>233500</v>
      </c>
      <c r="L493" s="74">
        <f t="shared" si="54"/>
        <v>100</v>
      </c>
      <c r="M493" s="41">
        <f t="shared" si="55"/>
        <v>0</v>
      </c>
    </row>
    <row r="494" spans="1:13" x14ac:dyDescent="0.2">
      <c r="A494" s="4"/>
      <c r="B494" s="4"/>
      <c r="C494" s="4"/>
      <c r="D494" s="4">
        <v>613938</v>
      </c>
      <c r="E494" s="258"/>
      <c r="F494" s="5" t="s">
        <v>139</v>
      </c>
      <c r="G494" s="46">
        <f>G553+G669+G610</f>
        <v>210000</v>
      </c>
      <c r="H494" s="46">
        <f>H553+H669</f>
        <v>210000</v>
      </c>
      <c r="I494" s="46">
        <f>I553+I669</f>
        <v>0</v>
      </c>
      <c r="J494" s="46">
        <f>J553+J669</f>
        <v>0</v>
      </c>
      <c r="K494" s="46">
        <f>K553+K669</f>
        <v>210000</v>
      </c>
      <c r="L494" s="74">
        <f t="shared" si="54"/>
        <v>100</v>
      </c>
      <c r="M494" s="41">
        <f t="shared" si="55"/>
        <v>0</v>
      </c>
    </row>
    <row r="495" spans="1:13" x14ac:dyDescent="0.2">
      <c r="A495" s="4"/>
      <c r="B495" s="4"/>
      <c r="C495" s="4"/>
      <c r="D495" s="4">
        <v>613941</v>
      </c>
      <c r="E495" s="258"/>
      <c r="F495" s="5" t="s">
        <v>409</v>
      </c>
      <c r="G495" s="46">
        <f>G554+G611+G670+G780+G830</f>
        <v>7500</v>
      </c>
      <c r="H495" s="46">
        <f t="shared" ref="H495:M495" si="58">H554+H611+H670+H780+H830</f>
        <v>7500</v>
      </c>
      <c r="I495" s="46">
        <f t="shared" si="58"/>
        <v>0</v>
      </c>
      <c r="J495" s="46">
        <f t="shared" si="58"/>
        <v>0</v>
      </c>
      <c r="K495" s="46">
        <f t="shared" si="58"/>
        <v>7500</v>
      </c>
      <c r="L495" s="46" t="e">
        <f t="shared" si="58"/>
        <v>#DIV/0!</v>
      </c>
      <c r="M495" s="46">
        <f t="shared" si="58"/>
        <v>0</v>
      </c>
    </row>
    <row r="496" spans="1:13" x14ac:dyDescent="0.2">
      <c r="A496" s="4"/>
      <c r="B496" s="4"/>
      <c r="C496" s="4"/>
      <c r="D496" s="4">
        <v>613974</v>
      </c>
      <c r="E496" s="258"/>
      <c r="F496" s="5" t="s">
        <v>473</v>
      </c>
      <c r="G496" s="46">
        <f>G555+G612+G671+G728+G781+G831</f>
        <v>7000</v>
      </c>
      <c r="H496" s="46">
        <f t="shared" ref="H496:K496" si="59">H555+H612+H671+H728+H781+H831</f>
        <v>7000</v>
      </c>
      <c r="I496" s="46">
        <f t="shared" si="59"/>
        <v>0</v>
      </c>
      <c r="J496" s="46">
        <f t="shared" si="59"/>
        <v>0</v>
      </c>
      <c r="K496" s="46">
        <f t="shared" si="59"/>
        <v>7000</v>
      </c>
      <c r="L496" s="74">
        <f t="shared" si="54"/>
        <v>100</v>
      </c>
      <c r="M496" s="41">
        <f t="shared" si="55"/>
        <v>0</v>
      </c>
    </row>
    <row r="497" spans="1:13" ht="22.5" x14ac:dyDescent="0.2">
      <c r="A497" s="4"/>
      <c r="B497" s="4"/>
      <c r="C497" s="4"/>
      <c r="D497" s="4">
        <v>613976</v>
      </c>
      <c r="E497" s="258"/>
      <c r="F497" s="1" t="s">
        <v>322</v>
      </c>
      <c r="G497" s="46">
        <f>G556+G672+G729+G782+G832+G613</f>
        <v>3000</v>
      </c>
      <c r="H497" s="46">
        <f t="shared" ref="H497:K498" si="60">H556+H672+H729+H782+H832</f>
        <v>3000</v>
      </c>
      <c r="I497" s="46">
        <f t="shared" si="60"/>
        <v>0</v>
      </c>
      <c r="J497" s="46">
        <f t="shared" si="60"/>
        <v>0</v>
      </c>
      <c r="K497" s="46">
        <f t="shared" si="60"/>
        <v>3000</v>
      </c>
      <c r="L497" s="74">
        <f t="shared" si="54"/>
        <v>100</v>
      </c>
      <c r="M497" s="41">
        <f t="shared" si="55"/>
        <v>0</v>
      </c>
    </row>
    <row r="498" spans="1:13" x14ac:dyDescent="0.2">
      <c r="A498" s="4"/>
      <c r="B498" s="4"/>
      <c r="C498" s="4"/>
      <c r="D498" s="4">
        <v>613980</v>
      </c>
      <c r="E498" s="258"/>
      <c r="F498" s="1" t="s">
        <v>262</v>
      </c>
      <c r="G498" s="46">
        <f>G557+G673+G730+G783+G833+G614</f>
        <v>43199</v>
      </c>
      <c r="H498" s="46">
        <f t="shared" si="60"/>
        <v>16808</v>
      </c>
      <c r="I498" s="46">
        <f t="shared" si="60"/>
        <v>26391</v>
      </c>
      <c r="J498" s="46">
        <f t="shared" si="60"/>
        <v>0</v>
      </c>
      <c r="K498" s="46">
        <f t="shared" si="60"/>
        <v>43199</v>
      </c>
      <c r="L498" s="74">
        <f t="shared" si="54"/>
        <v>100</v>
      </c>
      <c r="M498" s="41">
        <f t="shared" si="55"/>
        <v>0</v>
      </c>
    </row>
    <row r="499" spans="1:13" ht="22.5" x14ac:dyDescent="0.2">
      <c r="A499" s="4"/>
      <c r="B499" s="4"/>
      <c r="C499" s="4"/>
      <c r="D499" s="4">
        <v>613983</v>
      </c>
      <c r="E499" s="258"/>
      <c r="F499" s="1" t="s">
        <v>252</v>
      </c>
      <c r="G499" s="46">
        <f>G558+G674+G731+G784+G834+G615</f>
        <v>21631</v>
      </c>
      <c r="H499" s="46">
        <f>H558+H674+H731+H784+H834+H615</f>
        <v>20881</v>
      </c>
      <c r="I499" s="46">
        <f>I558+I674+I731+I784+I834+I615</f>
        <v>750</v>
      </c>
      <c r="J499" s="46">
        <f>J558+J674+J731+J784+J834+J615</f>
        <v>0</v>
      </c>
      <c r="K499" s="46">
        <f>K558+K674+K731+K784+K834+K615</f>
        <v>21631</v>
      </c>
      <c r="L499" s="74">
        <f t="shared" si="54"/>
        <v>100</v>
      </c>
      <c r="M499" s="41">
        <f t="shared" si="55"/>
        <v>0</v>
      </c>
    </row>
    <row r="500" spans="1:13" x14ac:dyDescent="0.2">
      <c r="A500" s="4"/>
      <c r="B500" s="4"/>
      <c r="C500" s="4"/>
      <c r="D500" s="4">
        <v>613990</v>
      </c>
      <c r="E500" s="258"/>
      <c r="F500" s="1" t="s">
        <v>67</v>
      </c>
      <c r="G500" s="46">
        <f>G559+G675+G732+G785+G835+G616</f>
        <v>233400</v>
      </c>
      <c r="H500" s="46">
        <f>H559+H675+H732+H785+H835</f>
        <v>233400</v>
      </c>
      <c r="I500" s="46">
        <f>I559+I675+I732+I785+I835</f>
        <v>0</v>
      </c>
      <c r="J500" s="46">
        <f>J559+J675+J732+J785+J835</f>
        <v>0</v>
      </c>
      <c r="K500" s="46">
        <f>K559+K675+K732+K785+K835</f>
        <v>233400</v>
      </c>
      <c r="L500" s="74">
        <f t="shared" si="54"/>
        <v>100</v>
      </c>
      <c r="M500" s="41">
        <f t="shared" si="55"/>
        <v>0</v>
      </c>
    </row>
    <row r="501" spans="1:13" x14ac:dyDescent="0.2">
      <c r="A501" s="4"/>
      <c r="B501" s="4"/>
      <c r="C501" s="4"/>
      <c r="D501" s="64">
        <v>820000</v>
      </c>
      <c r="E501" s="260"/>
      <c r="F501" s="65" t="s">
        <v>240</v>
      </c>
      <c r="G501" s="88">
        <f>SUM(G502:G505)</f>
        <v>186000</v>
      </c>
      <c r="H501" s="88">
        <f>SUM(H502:H505)</f>
        <v>41000</v>
      </c>
      <c r="I501" s="88">
        <f>SUM(I502:I505)</f>
        <v>0</v>
      </c>
      <c r="J501" s="88">
        <f>SUM(J502:J505)</f>
        <v>145000</v>
      </c>
      <c r="K501" s="84">
        <f>SUM(H501:J501)</f>
        <v>186000</v>
      </c>
      <c r="L501" s="76">
        <f t="shared" si="54"/>
        <v>100</v>
      </c>
      <c r="M501" s="7">
        <f t="shared" si="55"/>
        <v>0</v>
      </c>
    </row>
    <row r="502" spans="1:13" x14ac:dyDescent="0.2">
      <c r="A502" s="4"/>
      <c r="B502" s="4"/>
      <c r="C502" s="4"/>
      <c r="D502" s="4">
        <v>821310</v>
      </c>
      <c r="E502" s="258"/>
      <c r="F502" s="5" t="s">
        <v>233</v>
      </c>
      <c r="G502" s="46">
        <f>G561+G677+G734+G787+G837+G618</f>
        <v>101000</v>
      </c>
      <c r="H502" s="46">
        <f t="shared" ref="H502:K503" si="61">H561+H677+H734+H787+H837</f>
        <v>21000</v>
      </c>
      <c r="I502" s="46">
        <f t="shared" si="61"/>
        <v>0</v>
      </c>
      <c r="J502" s="310">
        <f t="shared" si="61"/>
        <v>80000</v>
      </c>
      <c r="K502" s="46">
        <f t="shared" si="61"/>
        <v>101000</v>
      </c>
      <c r="L502" s="74">
        <f t="shared" si="54"/>
        <v>100</v>
      </c>
      <c r="M502" s="41">
        <f t="shared" si="55"/>
        <v>0</v>
      </c>
    </row>
    <row r="503" spans="1:13" x14ac:dyDescent="0.2">
      <c r="A503" s="4"/>
      <c r="B503" s="4"/>
      <c r="C503" s="4"/>
      <c r="D503" s="4">
        <v>821320</v>
      </c>
      <c r="E503" s="258"/>
      <c r="F503" s="5" t="s">
        <v>230</v>
      </c>
      <c r="G503" s="46">
        <f>G562+G678+G735+G788+G838+G619</f>
        <v>65000</v>
      </c>
      <c r="H503" s="46">
        <f t="shared" si="61"/>
        <v>0</v>
      </c>
      <c r="I503" s="46">
        <f t="shared" si="61"/>
        <v>0</v>
      </c>
      <c r="J503" s="46">
        <f t="shared" si="61"/>
        <v>65000</v>
      </c>
      <c r="K503" s="46">
        <f t="shared" si="61"/>
        <v>65000</v>
      </c>
      <c r="L503" s="74">
        <f t="shared" si="54"/>
        <v>100</v>
      </c>
      <c r="M503" s="41">
        <f t="shared" si="55"/>
        <v>0</v>
      </c>
    </row>
    <row r="504" spans="1:13" x14ac:dyDescent="0.2">
      <c r="A504" s="4"/>
      <c r="B504" s="4"/>
      <c r="C504" s="4"/>
      <c r="D504" s="4">
        <v>821500</v>
      </c>
      <c r="E504" s="258"/>
      <c r="F504" s="5" t="s">
        <v>406</v>
      </c>
      <c r="G504" s="46">
        <f>G563+G679+G736+G620</f>
        <v>0</v>
      </c>
      <c r="H504" s="46">
        <f>H563+H679+H736</f>
        <v>0</v>
      </c>
      <c r="I504" s="46">
        <f>I563+I679+I736</f>
        <v>0</v>
      </c>
      <c r="J504" s="46">
        <f>J563+J679+J736</f>
        <v>0</v>
      </c>
      <c r="K504" s="46">
        <f>K563+K679+K736</f>
        <v>0</v>
      </c>
      <c r="L504" s="74" t="e">
        <f t="shared" si="54"/>
        <v>#DIV/0!</v>
      </c>
      <c r="M504" s="41">
        <f t="shared" si="55"/>
        <v>0</v>
      </c>
    </row>
    <row r="505" spans="1:13" x14ac:dyDescent="0.2">
      <c r="A505" s="4"/>
      <c r="B505" s="4"/>
      <c r="C505" s="4"/>
      <c r="D505" s="4">
        <v>821624</v>
      </c>
      <c r="E505" s="258"/>
      <c r="F505" s="5" t="s">
        <v>44</v>
      </c>
      <c r="G505" s="46">
        <f>SUM(G564+G737+G680)</f>
        <v>20000</v>
      </c>
      <c r="H505" s="46">
        <f>SUM(H564+H737+H680)</f>
        <v>20000</v>
      </c>
      <c r="I505" s="46">
        <f>SUM(I564+I737+I680)</f>
        <v>0</v>
      </c>
      <c r="J505" s="46">
        <f>SUM(J564+J737+J680)</f>
        <v>0</v>
      </c>
      <c r="K505" s="46">
        <f>SUM(K564+K737+K680)</f>
        <v>20000</v>
      </c>
      <c r="L505" s="74">
        <f t="shared" si="54"/>
        <v>100</v>
      </c>
      <c r="M505" s="41">
        <f t="shared" si="55"/>
        <v>0</v>
      </c>
    </row>
    <row r="506" spans="1:13" x14ac:dyDescent="0.2">
      <c r="A506" s="4"/>
      <c r="B506" s="4"/>
      <c r="C506" s="4"/>
      <c r="D506" s="4"/>
      <c r="E506" s="258"/>
      <c r="F506" s="2" t="s">
        <v>46</v>
      </c>
      <c r="G506" s="47">
        <f>SUM(G565+G738+G681+G789+G839+G622)</f>
        <v>121</v>
      </c>
      <c r="H506" s="47">
        <f t="shared" ref="H506:I506" si="62">SUM(H565+H738+H681+H789+H839+H622)</f>
        <v>121</v>
      </c>
      <c r="I506" s="47">
        <f t="shared" si="62"/>
        <v>0</v>
      </c>
      <c r="J506" s="47">
        <f>SUM(J565+J738+J681+J789+J839+J622)</f>
        <v>0</v>
      </c>
      <c r="K506" s="47">
        <f>SUM(K565+K738+K681+K789+K839+K622)</f>
        <v>121</v>
      </c>
      <c r="L506" s="76">
        <f t="shared" si="54"/>
        <v>100</v>
      </c>
      <c r="M506" s="7">
        <f t="shared" si="55"/>
        <v>0</v>
      </c>
    </row>
    <row r="507" spans="1:13" x14ac:dyDescent="0.2">
      <c r="E507" s="274"/>
      <c r="F507" s="21"/>
      <c r="G507" s="51"/>
      <c r="H507" s="51"/>
      <c r="I507" s="51"/>
      <c r="J507" s="51"/>
      <c r="K507" s="51"/>
      <c r="L507" s="31"/>
      <c r="M507" s="22"/>
    </row>
    <row r="508" spans="1:13" ht="7.5" customHeight="1" x14ac:dyDescent="0.2">
      <c r="E508" s="274"/>
      <c r="F508" s="21"/>
      <c r="G508" s="57"/>
      <c r="H508" s="57"/>
      <c r="I508" s="57"/>
      <c r="J508" s="57"/>
      <c r="K508" s="57"/>
      <c r="L508" s="35"/>
      <c r="M508" s="23"/>
    </row>
    <row r="509" spans="1:13" ht="12.75" customHeight="1" x14ac:dyDescent="0.2">
      <c r="A509" s="5" t="s">
        <v>48</v>
      </c>
      <c r="B509" s="5" t="s">
        <v>49</v>
      </c>
      <c r="C509" s="5" t="s">
        <v>50</v>
      </c>
      <c r="D509" s="3" t="s">
        <v>7</v>
      </c>
      <c r="E509" s="81" t="s">
        <v>130</v>
      </c>
      <c r="F509" s="3" t="s">
        <v>51</v>
      </c>
      <c r="G509" s="520" t="s">
        <v>558</v>
      </c>
      <c r="H509" s="514" t="s">
        <v>328</v>
      </c>
      <c r="I509" s="514" t="s">
        <v>500</v>
      </c>
      <c r="J509" s="516" t="s">
        <v>324</v>
      </c>
      <c r="K509" s="512" t="s">
        <v>583</v>
      </c>
      <c r="L509" s="15" t="s">
        <v>52</v>
      </c>
      <c r="M509" s="3" t="s">
        <v>123</v>
      </c>
    </row>
    <row r="510" spans="1:13" ht="31.5" customHeight="1" x14ac:dyDescent="0.2">
      <c r="A510" s="5" t="s">
        <v>53</v>
      </c>
      <c r="B510" s="5"/>
      <c r="C510" s="5" t="s">
        <v>54</v>
      </c>
      <c r="D510" s="3" t="s">
        <v>11</v>
      </c>
      <c r="E510" s="81" t="s">
        <v>131</v>
      </c>
      <c r="F510" s="3" t="s">
        <v>55</v>
      </c>
      <c r="G510" s="522"/>
      <c r="H510" s="515"/>
      <c r="I510" s="513"/>
      <c r="J510" s="517"/>
      <c r="K510" s="523"/>
      <c r="L510" s="15" t="s">
        <v>325</v>
      </c>
      <c r="M510" s="3" t="s">
        <v>326</v>
      </c>
    </row>
    <row r="511" spans="1:13" x14ac:dyDescent="0.2">
      <c r="A511" s="85">
        <v>1</v>
      </c>
      <c r="B511" s="85">
        <v>2</v>
      </c>
      <c r="C511" s="85">
        <v>3</v>
      </c>
      <c r="D511" s="85">
        <v>4</v>
      </c>
      <c r="E511" s="275">
        <v>5</v>
      </c>
      <c r="F511" s="85">
        <v>6</v>
      </c>
      <c r="G511" s="85">
        <v>7</v>
      </c>
      <c r="H511" s="85">
        <v>8</v>
      </c>
      <c r="I511" s="85">
        <v>9</v>
      </c>
      <c r="J511" s="85">
        <v>10</v>
      </c>
      <c r="K511" s="209" t="s">
        <v>327</v>
      </c>
      <c r="L511" s="86">
        <v>12</v>
      </c>
      <c r="M511" s="85">
        <v>13</v>
      </c>
    </row>
    <row r="512" spans="1:13" x14ac:dyDescent="0.2">
      <c r="A512" s="3">
        <v>14</v>
      </c>
      <c r="B512" s="5"/>
      <c r="C512" s="5"/>
      <c r="D512" s="3"/>
      <c r="E512" s="81"/>
      <c r="F512" s="2" t="s">
        <v>70</v>
      </c>
      <c r="G512" s="41"/>
      <c r="H512" s="41"/>
      <c r="I512" s="46"/>
      <c r="J512" s="46"/>
      <c r="K512" s="46"/>
      <c r="L512" s="27"/>
      <c r="M512" s="5"/>
    </row>
    <row r="513" spans="1:13" x14ac:dyDescent="0.2">
      <c r="A513" s="4"/>
      <c r="B513" s="3" t="s">
        <v>71</v>
      </c>
      <c r="C513" s="3" t="s">
        <v>58</v>
      </c>
      <c r="D513" s="3"/>
      <c r="E513" s="81"/>
      <c r="F513" s="9" t="s">
        <v>0</v>
      </c>
      <c r="G513" s="41"/>
      <c r="H513" s="41"/>
      <c r="I513" s="46"/>
      <c r="J513" s="46"/>
      <c r="K513" s="46"/>
      <c r="L513" s="27"/>
      <c r="M513" s="5"/>
    </row>
    <row r="514" spans="1:13" x14ac:dyDescent="0.2">
      <c r="A514" s="4"/>
      <c r="B514" s="4"/>
      <c r="C514" s="4"/>
      <c r="D514" s="92"/>
      <c r="E514" s="276"/>
      <c r="F514" s="77" t="s">
        <v>275</v>
      </c>
      <c r="G514" s="93">
        <f>SUM(G515+G560)</f>
        <v>5213412</v>
      </c>
      <c r="H514" s="93">
        <f>SUM(H515+H560)</f>
        <v>4971271</v>
      </c>
      <c r="I514" s="93">
        <f>SUM(I515+I560)</f>
        <v>177141</v>
      </c>
      <c r="J514" s="93">
        <f>SUM(J515+J560)</f>
        <v>65000</v>
      </c>
      <c r="K514" s="94">
        <f t="shared" ref="K514:K546" si="63">SUM(H514:J514)</f>
        <v>5213412</v>
      </c>
      <c r="L514" s="95">
        <f t="shared" ref="L514:L546" si="64">K514/G514*100</f>
        <v>100</v>
      </c>
      <c r="M514" s="93">
        <f t="shared" ref="M514:M546" si="65">K514-G514</f>
        <v>0</v>
      </c>
    </row>
    <row r="515" spans="1:13" x14ac:dyDescent="0.2">
      <c r="A515" s="4"/>
      <c r="B515" s="4"/>
      <c r="C515" s="4"/>
      <c r="D515" s="96">
        <v>610000</v>
      </c>
      <c r="E515" s="277"/>
      <c r="F515" s="97" t="s">
        <v>242</v>
      </c>
      <c r="G515" s="93">
        <f>SUM(G516+G530+G531)</f>
        <v>5118412</v>
      </c>
      <c r="H515" s="93">
        <f>SUM(H516+H530+H531)</f>
        <v>4941271</v>
      </c>
      <c r="I515" s="93">
        <f>SUM(I516+I530+I531)</f>
        <v>177141</v>
      </c>
      <c r="J515" s="93">
        <f>SUM(J516+J530+J531)</f>
        <v>0</v>
      </c>
      <c r="K515" s="94">
        <f t="shared" si="63"/>
        <v>5118412</v>
      </c>
      <c r="L515" s="95">
        <f t="shared" si="64"/>
        <v>100</v>
      </c>
      <c r="M515" s="93">
        <f t="shared" si="65"/>
        <v>0</v>
      </c>
    </row>
    <row r="516" spans="1:13" x14ac:dyDescent="0.2">
      <c r="A516" s="4"/>
      <c r="B516" s="4"/>
      <c r="C516" s="4"/>
      <c r="D516" s="9">
        <v>611000</v>
      </c>
      <c r="E516" s="259"/>
      <c r="F516" s="10" t="s">
        <v>13</v>
      </c>
      <c r="G516" s="40">
        <f>SUM(G517+G522)</f>
        <v>3772631</v>
      </c>
      <c r="H516" s="40">
        <f>SUM(H517+H522)</f>
        <v>3772631</v>
      </c>
      <c r="I516" s="40">
        <f>SUM(I517+I522)</f>
        <v>0</v>
      </c>
      <c r="J516" s="40">
        <f>SUM(J517+J522)</f>
        <v>0</v>
      </c>
      <c r="K516" s="47">
        <f t="shared" si="63"/>
        <v>3772631</v>
      </c>
      <c r="L516" s="101">
        <f t="shared" si="64"/>
        <v>100</v>
      </c>
      <c r="M516" s="102">
        <f t="shared" si="65"/>
        <v>0</v>
      </c>
    </row>
    <row r="517" spans="1:13" x14ac:dyDescent="0.2">
      <c r="A517" s="4"/>
      <c r="B517" s="4"/>
      <c r="C517" s="4"/>
      <c r="D517" s="11">
        <v>611100</v>
      </c>
      <c r="E517" s="257" t="s">
        <v>426</v>
      </c>
      <c r="F517" s="10" t="s">
        <v>317</v>
      </c>
      <c r="G517" s="40">
        <f>SUM(G518:G521)</f>
        <v>3241990</v>
      </c>
      <c r="H517" s="40">
        <f>SUM(H518:H521)</f>
        <v>3241990</v>
      </c>
      <c r="I517" s="40">
        <f>SUM(I518:I521)</f>
        <v>0</v>
      </c>
      <c r="J517" s="40">
        <f>SUM(J518:J521)</f>
        <v>0</v>
      </c>
      <c r="K517" s="47">
        <f t="shared" si="63"/>
        <v>3241990</v>
      </c>
      <c r="L517" s="101">
        <f t="shared" si="64"/>
        <v>100</v>
      </c>
      <c r="M517" s="102">
        <f t="shared" si="65"/>
        <v>0</v>
      </c>
    </row>
    <row r="518" spans="1:13" x14ac:dyDescent="0.2">
      <c r="A518" s="4"/>
      <c r="B518" s="4"/>
      <c r="C518" s="4"/>
      <c r="D518" s="12">
        <v>611110</v>
      </c>
      <c r="E518" s="255"/>
      <c r="F518" s="5" t="s">
        <v>255</v>
      </c>
      <c r="G518" s="41">
        <v>2198584</v>
      </c>
      <c r="H518" s="41">
        <v>2198584</v>
      </c>
      <c r="I518" s="46"/>
      <c r="J518" s="46"/>
      <c r="K518" s="46">
        <f t="shared" si="63"/>
        <v>2198584</v>
      </c>
      <c r="L518" s="103">
        <f t="shared" si="64"/>
        <v>100</v>
      </c>
      <c r="M518" s="75">
        <f t="shared" si="65"/>
        <v>0</v>
      </c>
    </row>
    <row r="519" spans="1:13" x14ac:dyDescent="0.2">
      <c r="A519" s="4"/>
      <c r="B519" s="4"/>
      <c r="C519" s="4"/>
      <c r="D519" s="12">
        <v>611130</v>
      </c>
      <c r="E519" s="255"/>
      <c r="F519" s="5" t="s">
        <v>14</v>
      </c>
      <c r="G519" s="41">
        <v>1005017</v>
      </c>
      <c r="H519" s="41">
        <v>1005017</v>
      </c>
      <c r="I519" s="46"/>
      <c r="J519" s="46"/>
      <c r="K519" s="46">
        <f t="shared" si="63"/>
        <v>1005017</v>
      </c>
      <c r="L519" s="103">
        <f t="shared" si="64"/>
        <v>100</v>
      </c>
      <c r="M519" s="75">
        <f t="shared" si="65"/>
        <v>0</v>
      </c>
    </row>
    <row r="520" spans="1:13" x14ac:dyDescent="0.2">
      <c r="A520" s="4"/>
      <c r="B520" s="4"/>
      <c r="C520" s="4"/>
      <c r="D520" s="12">
        <v>611153</v>
      </c>
      <c r="E520" s="255"/>
      <c r="F520" s="5" t="s">
        <v>405</v>
      </c>
      <c r="G520" s="41">
        <v>25669</v>
      </c>
      <c r="H520" s="41">
        <v>25669</v>
      </c>
      <c r="I520" s="46"/>
      <c r="J520" s="46"/>
      <c r="K520" s="46">
        <f t="shared" si="63"/>
        <v>25669</v>
      </c>
      <c r="L520" s="103">
        <f t="shared" si="64"/>
        <v>100</v>
      </c>
      <c r="M520" s="75">
        <f t="shared" si="65"/>
        <v>0</v>
      </c>
    </row>
    <row r="521" spans="1:13" x14ac:dyDescent="0.2">
      <c r="A521" s="4"/>
      <c r="B521" s="4"/>
      <c r="C521" s="4"/>
      <c r="D521" s="12">
        <v>611155</v>
      </c>
      <c r="E521" s="255"/>
      <c r="F521" s="5" t="s">
        <v>18</v>
      </c>
      <c r="G521" s="41">
        <v>12720</v>
      </c>
      <c r="H521" s="41">
        <v>12720</v>
      </c>
      <c r="I521" s="46"/>
      <c r="J521" s="46"/>
      <c r="K521" s="46">
        <f t="shared" si="63"/>
        <v>12720</v>
      </c>
      <c r="L521" s="103">
        <f t="shared" si="64"/>
        <v>100</v>
      </c>
      <c r="M521" s="75">
        <f t="shared" si="65"/>
        <v>0</v>
      </c>
    </row>
    <row r="522" spans="1:13" x14ac:dyDescent="0.2">
      <c r="A522" s="4"/>
      <c r="B522" s="4"/>
      <c r="C522" s="4"/>
      <c r="D522" s="11">
        <v>611200</v>
      </c>
      <c r="E522" s="257" t="s">
        <v>426</v>
      </c>
      <c r="F522" s="10" t="s">
        <v>318</v>
      </c>
      <c r="G522" s="40">
        <f>SUM(G523:G529)</f>
        <v>530641</v>
      </c>
      <c r="H522" s="40">
        <f>SUM(H523:H529)</f>
        <v>530641</v>
      </c>
      <c r="I522" s="40">
        <f>SUM(I523:I529)</f>
        <v>0</v>
      </c>
      <c r="J522" s="40">
        <f>SUM(J523:J529)</f>
        <v>0</v>
      </c>
      <c r="K522" s="47">
        <f t="shared" si="63"/>
        <v>530641</v>
      </c>
      <c r="L522" s="101">
        <f t="shared" si="64"/>
        <v>100</v>
      </c>
      <c r="M522" s="102">
        <f t="shared" si="65"/>
        <v>0</v>
      </c>
    </row>
    <row r="523" spans="1:13" x14ac:dyDescent="0.2">
      <c r="A523" s="4"/>
      <c r="B523" s="4"/>
      <c r="C523" s="4"/>
      <c r="D523" s="12">
        <v>611211</v>
      </c>
      <c r="E523" s="255"/>
      <c r="F523" s="5" t="s">
        <v>310</v>
      </c>
      <c r="G523" s="41">
        <v>65145</v>
      </c>
      <c r="H523" s="41">
        <v>65145</v>
      </c>
      <c r="I523" s="46"/>
      <c r="J523" s="46"/>
      <c r="K523" s="46">
        <f t="shared" si="63"/>
        <v>65145</v>
      </c>
      <c r="L523" s="103">
        <f t="shared" si="64"/>
        <v>100</v>
      </c>
      <c r="M523" s="75">
        <f t="shared" si="65"/>
        <v>0</v>
      </c>
    </row>
    <row r="524" spans="1:13" x14ac:dyDescent="0.2">
      <c r="A524" s="4"/>
      <c r="B524" s="4"/>
      <c r="C524" s="4"/>
      <c r="D524" s="12">
        <v>611214</v>
      </c>
      <c r="E524" s="255"/>
      <c r="F524" s="5" t="s">
        <v>142</v>
      </c>
      <c r="G524" s="41">
        <v>24000</v>
      </c>
      <c r="H524" s="41">
        <v>24000</v>
      </c>
      <c r="I524" s="46"/>
      <c r="J524" s="46"/>
      <c r="K524" s="46">
        <f t="shared" si="63"/>
        <v>24000</v>
      </c>
      <c r="L524" s="103">
        <f t="shared" si="64"/>
        <v>100</v>
      </c>
      <c r="M524" s="75">
        <f t="shared" si="65"/>
        <v>0</v>
      </c>
    </row>
    <row r="525" spans="1:13" x14ac:dyDescent="0.2">
      <c r="A525" s="4"/>
      <c r="B525" s="4"/>
      <c r="C525" s="4"/>
      <c r="D525" s="12">
        <v>611216</v>
      </c>
      <c r="E525" s="255"/>
      <c r="F525" s="5" t="s">
        <v>143</v>
      </c>
      <c r="G525" s="41">
        <v>15000</v>
      </c>
      <c r="H525" s="41">
        <v>15000</v>
      </c>
      <c r="I525" s="46"/>
      <c r="J525" s="46"/>
      <c r="K525" s="46">
        <f t="shared" si="63"/>
        <v>15000</v>
      </c>
      <c r="L525" s="103">
        <f t="shared" si="64"/>
        <v>100</v>
      </c>
      <c r="M525" s="75">
        <f t="shared" si="65"/>
        <v>0</v>
      </c>
    </row>
    <row r="526" spans="1:13" x14ac:dyDescent="0.2">
      <c r="A526" s="4"/>
      <c r="B526" s="4"/>
      <c r="C526" s="4"/>
      <c r="D526" s="12">
        <v>611221</v>
      </c>
      <c r="E526" s="255"/>
      <c r="F526" s="5" t="s">
        <v>15</v>
      </c>
      <c r="G526" s="41">
        <v>290400</v>
      </c>
      <c r="H526" s="41">
        <v>290400</v>
      </c>
      <c r="I526" s="46"/>
      <c r="J526" s="46"/>
      <c r="K526" s="46">
        <f t="shared" si="63"/>
        <v>290400</v>
      </c>
      <c r="L526" s="103">
        <f t="shared" si="64"/>
        <v>100</v>
      </c>
      <c r="M526" s="75">
        <f t="shared" si="65"/>
        <v>0</v>
      </c>
    </row>
    <row r="527" spans="1:13" x14ac:dyDescent="0.2">
      <c r="A527" s="4"/>
      <c r="B527" s="4"/>
      <c r="C527" s="4"/>
      <c r="D527" s="4">
        <v>611224</v>
      </c>
      <c r="E527" s="258"/>
      <c r="F527" s="5" t="s">
        <v>16</v>
      </c>
      <c r="G527" s="41">
        <v>58425</v>
      </c>
      <c r="H527" s="41">
        <v>58425</v>
      </c>
      <c r="I527" s="46"/>
      <c r="J527" s="46"/>
      <c r="K527" s="46">
        <f t="shared" si="63"/>
        <v>58425</v>
      </c>
      <c r="L527" s="103">
        <f t="shared" si="64"/>
        <v>100</v>
      </c>
      <c r="M527" s="75">
        <f t="shared" si="65"/>
        <v>0</v>
      </c>
    </row>
    <row r="528" spans="1:13" x14ac:dyDescent="0.2">
      <c r="A528" s="4"/>
      <c r="B528" s="4"/>
      <c r="C528" s="4"/>
      <c r="D528" s="4">
        <v>611225</v>
      </c>
      <c r="E528" s="258"/>
      <c r="F528" s="5" t="s">
        <v>72</v>
      </c>
      <c r="G528" s="41">
        <v>55411</v>
      </c>
      <c r="H528" s="41">
        <v>55411</v>
      </c>
      <c r="I528" s="46"/>
      <c r="J528" s="46"/>
      <c r="K528" s="46">
        <f t="shared" si="63"/>
        <v>55411</v>
      </c>
      <c r="L528" s="103">
        <f t="shared" si="64"/>
        <v>100</v>
      </c>
      <c r="M528" s="75">
        <f t="shared" si="65"/>
        <v>0</v>
      </c>
    </row>
    <row r="529" spans="1:15" x14ac:dyDescent="0.2">
      <c r="A529" s="4"/>
      <c r="B529" s="4"/>
      <c r="C529" s="4"/>
      <c r="D529" s="4">
        <v>611227</v>
      </c>
      <c r="E529" s="258"/>
      <c r="F529" s="5" t="s">
        <v>127</v>
      </c>
      <c r="G529" s="41">
        <v>22260</v>
      </c>
      <c r="H529" s="41">
        <v>22260</v>
      </c>
      <c r="I529" s="46"/>
      <c r="J529" s="46"/>
      <c r="K529" s="46">
        <f t="shared" si="63"/>
        <v>22260</v>
      </c>
      <c r="L529" s="103">
        <f t="shared" si="64"/>
        <v>100</v>
      </c>
      <c r="M529" s="75">
        <f t="shared" si="65"/>
        <v>0</v>
      </c>
    </row>
    <row r="530" spans="1:15" x14ac:dyDescent="0.2">
      <c r="A530" s="4"/>
      <c r="B530" s="4"/>
      <c r="C530" s="4"/>
      <c r="D530" s="9">
        <v>612100</v>
      </c>
      <c r="E530" s="259" t="s">
        <v>426</v>
      </c>
      <c r="F530" s="10" t="s">
        <v>20</v>
      </c>
      <c r="G530" s="40">
        <v>162100</v>
      </c>
      <c r="H530" s="40">
        <v>162100</v>
      </c>
      <c r="I530" s="47">
        <v>0</v>
      </c>
      <c r="J530" s="47">
        <v>0</v>
      </c>
      <c r="K530" s="47">
        <f t="shared" si="63"/>
        <v>162100</v>
      </c>
      <c r="L530" s="101">
        <f t="shared" si="64"/>
        <v>100</v>
      </c>
      <c r="M530" s="102">
        <f t="shared" si="65"/>
        <v>0</v>
      </c>
    </row>
    <row r="531" spans="1:15" x14ac:dyDescent="0.2">
      <c r="A531" s="4"/>
      <c r="B531" s="4"/>
      <c r="C531" s="4"/>
      <c r="D531" s="9">
        <v>613000</v>
      </c>
      <c r="E531" s="259"/>
      <c r="F531" s="10" t="s">
        <v>185</v>
      </c>
      <c r="G531" s="40">
        <f>SUM(G532+G535+G538+G541+G545+G546+G547+G548)</f>
        <v>1183681</v>
      </c>
      <c r="H531" s="40">
        <f>SUM(H532+H535+H538+H541+H545+H546+H547+H548)</f>
        <v>1006540</v>
      </c>
      <c r="I531" s="40">
        <f>SUM(I532+I535+I538+I541+I545+I546+I547+I548)</f>
        <v>177141</v>
      </c>
      <c r="J531" s="40">
        <f>SUM(J532+J535+J538+J541+J545+J546+J547+J548)</f>
        <v>0</v>
      </c>
      <c r="K531" s="47">
        <f t="shared" si="63"/>
        <v>1183681</v>
      </c>
      <c r="L531" s="101">
        <f t="shared" si="64"/>
        <v>100</v>
      </c>
      <c r="M531" s="102">
        <f t="shared" si="65"/>
        <v>0</v>
      </c>
    </row>
    <row r="532" spans="1:15" x14ac:dyDescent="0.2">
      <c r="A532" s="4"/>
      <c r="B532" s="4"/>
      <c r="C532" s="4"/>
      <c r="D532" s="11">
        <v>613100</v>
      </c>
      <c r="E532" s="257" t="s">
        <v>426</v>
      </c>
      <c r="F532" s="10" t="s">
        <v>175</v>
      </c>
      <c r="G532" s="40">
        <f>SUM(G533:G534)</f>
        <v>11000</v>
      </c>
      <c r="H532" s="40">
        <f>SUM(H533:H534)</f>
        <v>11000</v>
      </c>
      <c r="I532" s="40">
        <f>SUM(I533:I534)</f>
        <v>0</v>
      </c>
      <c r="J532" s="40">
        <f>SUM(J533:J534)</f>
        <v>0</v>
      </c>
      <c r="K532" s="47">
        <f t="shared" si="63"/>
        <v>11000</v>
      </c>
      <c r="L532" s="101">
        <f t="shared" si="64"/>
        <v>100</v>
      </c>
      <c r="M532" s="102">
        <f t="shared" si="65"/>
        <v>0</v>
      </c>
    </row>
    <row r="533" spans="1:15" x14ac:dyDescent="0.2">
      <c r="A533" s="4"/>
      <c r="B533" s="4"/>
      <c r="C533" s="4"/>
      <c r="D533" s="4">
        <v>613110</v>
      </c>
      <c r="E533" s="258"/>
      <c r="F533" s="5" t="s">
        <v>174</v>
      </c>
      <c r="G533" s="41">
        <v>11000</v>
      </c>
      <c r="H533" s="41">
        <v>11000</v>
      </c>
      <c r="I533" s="46"/>
      <c r="J533" s="46"/>
      <c r="K533" s="46">
        <f t="shared" si="63"/>
        <v>11000</v>
      </c>
      <c r="L533" s="103">
        <f t="shared" si="64"/>
        <v>100</v>
      </c>
      <c r="M533" s="75">
        <f t="shared" si="65"/>
        <v>0</v>
      </c>
    </row>
    <row r="534" spans="1:15" x14ac:dyDescent="0.2">
      <c r="A534" s="4"/>
      <c r="B534" s="4"/>
      <c r="C534" s="4"/>
      <c r="D534" s="4">
        <v>613120</v>
      </c>
      <c r="E534" s="258"/>
      <c r="F534" s="5" t="s">
        <v>22</v>
      </c>
      <c r="G534" s="41"/>
      <c r="H534" s="41"/>
      <c r="I534" s="46"/>
      <c r="J534" s="46"/>
      <c r="K534" s="46">
        <f t="shared" si="63"/>
        <v>0</v>
      </c>
      <c r="L534" s="103" t="e">
        <f t="shared" si="64"/>
        <v>#DIV/0!</v>
      </c>
      <c r="M534" s="75">
        <f t="shared" si="65"/>
        <v>0</v>
      </c>
    </row>
    <row r="535" spans="1:15" x14ac:dyDescent="0.2">
      <c r="A535" s="4"/>
      <c r="B535" s="4"/>
      <c r="C535" s="4"/>
      <c r="D535" s="11">
        <v>613200</v>
      </c>
      <c r="E535" s="257" t="s">
        <v>426</v>
      </c>
      <c r="F535" s="10" t="s">
        <v>186</v>
      </c>
      <c r="G535" s="40">
        <f>SUM(G536:G537)</f>
        <v>39000</v>
      </c>
      <c r="H535" s="40">
        <f>SUM(H536:H537)</f>
        <v>39000</v>
      </c>
      <c r="I535" s="40">
        <f>SUM(I536:I537)</f>
        <v>0</v>
      </c>
      <c r="J535" s="40">
        <f>SUM(J536:J537)</f>
        <v>0</v>
      </c>
      <c r="K535" s="47">
        <f t="shared" si="63"/>
        <v>39000</v>
      </c>
      <c r="L535" s="101">
        <f t="shared" si="64"/>
        <v>100</v>
      </c>
      <c r="M535" s="102">
        <f t="shared" si="65"/>
        <v>0</v>
      </c>
    </row>
    <row r="536" spans="1:15" x14ac:dyDescent="0.2">
      <c r="A536" s="4"/>
      <c r="B536" s="4"/>
      <c r="C536" s="4"/>
      <c r="D536" s="4">
        <v>613211</v>
      </c>
      <c r="E536" s="258"/>
      <c r="F536" s="5" t="s">
        <v>187</v>
      </c>
      <c r="G536" s="41">
        <v>26000</v>
      </c>
      <c r="H536" s="41">
        <v>26000</v>
      </c>
      <c r="I536" s="46"/>
      <c r="J536" s="46"/>
      <c r="K536" s="46">
        <f t="shared" si="63"/>
        <v>26000</v>
      </c>
      <c r="L536" s="103">
        <f t="shared" si="64"/>
        <v>100</v>
      </c>
      <c r="M536" s="75">
        <f t="shared" si="65"/>
        <v>0</v>
      </c>
    </row>
    <row r="537" spans="1:15" x14ac:dyDescent="0.2">
      <c r="A537" s="4"/>
      <c r="B537" s="4"/>
      <c r="C537" s="4"/>
      <c r="D537" s="4">
        <v>613212</v>
      </c>
      <c r="E537" s="258"/>
      <c r="F537" s="5" t="s">
        <v>188</v>
      </c>
      <c r="G537" s="41">
        <v>13000</v>
      </c>
      <c r="H537" s="41">
        <v>13000</v>
      </c>
      <c r="I537" s="46"/>
      <c r="J537" s="46"/>
      <c r="K537" s="46">
        <f t="shared" si="63"/>
        <v>13000</v>
      </c>
      <c r="L537" s="103">
        <f t="shared" si="64"/>
        <v>100</v>
      </c>
      <c r="M537" s="75">
        <f t="shared" si="65"/>
        <v>0</v>
      </c>
    </row>
    <row r="538" spans="1:15" x14ac:dyDescent="0.2">
      <c r="A538" s="4"/>
      <c r="B538" s="4"/>
      <c r="C538" s="4"/>
      <c r="D538" s="11">
        <v>613300</v>
      </c>
      <c r="E538" s="257" t="s">
        <v>426</v>
      </c>
      <c r="F538" s="10" t="s">
        <v>319</v>
      </c>
      <c r="G538" s="40">
        <f>SUM(G539:G540)</f>
        <v>348000</v>
      </c>
      <c r="H538" s="40">
        <f>SUM(H539:H540)</f>
        <v>348000</v>
      </c>
      <c r="I538" s="40">
        <f>SUM(I539:I540)</f>
        <v>0</v>
      </c>
      <c r="J538" s="40">
        <f>SUM(J539:J540)</f>
        <v>0</v>
      </c>
      <c r="K538" s="47">
        <f t="shared" si="63"/>
        <v>348000</v>
      </c>
      <c r="L538" s="101">
        <f t="shared" si="64"/>
        <v>100</v>
      </c>
      <c r="M538" s="102">
        <f t="shared" si="65"/>
        <v>0</v>
      </c>
    </row>
    <row r="539" spans="1:15" x14ac:dyDescent="0.2">
      <c r="A539" s="4"/>
      <c r="B539" s="4"/>
      <c r="C539" s="4"/>
      <c r="D539" s="4">
        <v>613321</v>
      </c>
      <c r="E539" s="258"/>
      <c r="F539" s="5" t="s">
        <v>189</v>
      </c>
      <c r="G539" s="41">
        <v>8000</v>
      </c>
      <c r="H539" s="41">
        <v>8000</v>
      </c>
      <c r="I539" s="46"/>
      <c r="J539" s="46"/>
      <c r="K539" s="46">
        <f t="shared" si="63"/>
        <v>8000</v>
      </c>
      <c r="L539" s="103">
        <f t="shared" si="64"/>
        <v>100</v>
      </c>
      <c r="M539" s="75">
        <f t="shared" si="65"/>
        <v>0</v>
      </c>
    </row>
    <row r="540" spans="1:15" x14ac:dyDescent="0.2">
      <c r="A540" s="4"/>
      <c r="B540" s="4"/>
      <c r="C540" s="4"/>
      <c r="D540" s="4">
        <v>613311</v>
      </c>
      <c r="E540" s="258"/>
      <c r="F540" s="5" t="s">
        <v>206</v>
      </c>
      <c r="G540" s="41">
        <v>340000</v>
      </c>
      <c r="H540" s="41">
        <v>340000</v>
      </c>
      <c r="I540" s="46"/>
      <c r="J540" s="46"/>
      <c r="K540" s="46">
        <f t="shared" si="63"/>
        <v>340000</v>
      </c>
      <c r="L540" s="103">
        <f t="shared" si="64"/>
        <v>100</v>
      </c>
      <c r="M540" s="75">
        <f t="shared" si="65"/>
        <v>0</v>
      </c>
    </row>
    <row r="541" spans="1:15" x14ac:dyDescent="0.2">
      <c r="A541" s="4"/>
      <c r="B541" s="4"/>
      <c r="C541" s="4"/>
      <c r="D541" s="11">
        <v>613400</v>
      </c>
      <c r="E541" s="257" t="s">
        <v>426</v>
      </c>
      <c r="F541" s="10" t="s">
        <v>190</v>
      </c>
      <c r="G541" s="40">
        <f>SUM(G542:G544)</f>
        <v>115000</v>
      </c>
      <c r="H541" s="40">
        <f>SUM(H542:H544)</f>
        <v>115000</v>
      </c>
      <c r="I541" s="40">
        <f>SUM(I542:I544)</f>
        <v>0</v>
      </c>
      <c r="J541" s="40">
        <f>SUM(J542:J544)</f>
        <v>0</v>
      </c>
      <c r="K541" s="47">
        <f t="shared" si="63"/>
        <v>115000</v>
      </c>
      <c r="L541" s="101">
        <f t="shared" si="64"/>
        <v>100</v>
      </c>
      <c r="M541" s="102">
        <f t="shared" si="65"/>
        <v>0</v>
      </c>
    </row>
    <row r="542" spans="1:15" x14ac:dyDescent="0.2">
      <c r="A542" s="4"/>
      <c r="B542" s="4"/>
      <c r="C542" s="4"/>
      <c r="D542" s="4">
        <v>613410</v>
      </c>
      <c r="E542" s="258"/>
      <c r="F542" s="5" t="s">
        <v>191</v>
      </c>
      <c r="G542" s="182">
        <v>95000</v>
      </c>
      <c r="H542" s="182">
        <v>95000</v>
      </c>
      <c r="I542" s="46"/>
      <c r="J542" s="46"/>
      <c r="K542" s="46">
        <f t="shared" si="63"/>
        <v>95000</v>
      </c>
      <c r="L542" s="104">
        <f t="shared" si="64"/>
        <v>100</v>
      </c>
      <c r="M542" s="75">
        <f t="shared" si="65"/>
        <v>0</v>
      </c>
      <c r="O542" s="36"/>
    </row>
    <row r="543" spans="1:15" x14ac:dyDescent="0.2">
      <c r="A543" s="4"/>
      <c r="B543" s="4"/>
      <c r="C543" s="4"/>
      <c r="D543" s="4">
        <v>613416</v>
      </c>
      <c r="E543" s="258"/>
      <c r="F543" s="5" t="s">
        <v>523</v>
      </c>
      <c r="G543" s="182">
        <v>10000</v>
      </c>
      <c r="H543" s="182">
        <v>10000</v>
      </c>
      <c r="I543" s="46"/>
      <c r="J543" s="46"/>
      <c r="K543" s="46">
        <f t="shared" si="63"/>
        <v>10000</v>
      </c>
      <c r="L543" s="104">
        <f t="shared" si="64"/>
        <v>100</v>
      </c>
      <c r="M543" s="75">
        <f t="shared" si="65"/>
        <v>0</v>
      </c>
      <c r="O543" s="36"/>
    </row>
    <row r="544" spans="1:15" x14ac:dyDescent="0.2">
      <c r="A544" s="4"/>
      <c r="B544" s="4"/>
      <c r="C544" s="4"/>
      <c r="D544" s="4">
        <v>613430</v>
      </c>
      <c r="E544" s="258"/>
      <c r="F544" s="5" t="s">
        <v>192</v>
      </c>
      <c r="G544" s="41">
        <v>10000</v>
      </c>
      <c r="H544" s="41">
        <v>10000</v>
      </c>
      <c r="I544" s="46"/>
      <c r="J544" s="46"/>
      <c r="K544" s="46">
        <f t="shared" si="63"/>
        <v>10000</v>
      </c>
      <c r="L544" s="103">
        <f t="shared" si="64"/>
        <v>100</v>
      </c>
      <c r="M544" s="75">
        <f t="shared" si="65"/>
        <v>0</v>
      </c>
    </row>
    <row r="545" spans="1:15" x14ac:dyDescent="0.2">
      <c r="A545" s="4"/>
      <c r="B545" s="4"/>
      <c r="C545" s="4"/>
      <c r="D545" s="11">
        <v>613500</v>
      </c>
      <c r="E545" s="257" t="s">
        <v>426</v>
      </c>
      <c r="F545" s="10" t="s">
        <v>26</v>
      </c>
      <c r="G545" s="40">
        <v>30000</v>
      </c>
      <c r="H545" s="40">
        <v>30000</v>
      </c>
      <c r="I545" s="47"/>
      <c r="J545" s="47"/>
      <c r="K545" s="47">
        <f t="shared" si="63"/>
        <v>30000</v>
      </c>
      <c r="L545" s="101">
        <f t="shared" si="64"/>
        <v>100</v>
      </c>
      <c r="M545" s="102">
        <f t="shared" si="65"/>
        <v>0</v>
      </c>
    </row>
    <row r="546" spans="1:15" x14ac:dyDescent="0.2">
      <c r="A546" s="4"/>
      <c r="B546" s="4"/>
      <c r="C546" s="4"/>
      <c r="D546" s="11">
        <v>613700</v>
      </c>
      <c r="E546" s="257" t="s">
        <v>426</v>
      </c>
      <c r="F546" s="10" t="s">
        <v>28</v>
      </c>
      <c r="G546" s="40">
        <v>30500</v>
      </c>
      <c r="H546" s="40">
        <v>30500</v>
      </c>
      <c r="I546" s="47"/>
      <c r="J546" s="47"/>
      <c r="K546" s="47">
        <f t="shared" si="63"/>
        <v>30500</v>
      </c>
      <c r="L546" s="101">
        <f t="shared" si="64"/>
        <v>100</v>
      </c>
      <c r="M546" s="102">
        <f t="shared" si="65"/>
        <v>0</v>
      </c>
    </row>
    <row r="547" spans="1:15" x14ac:dyDescent="0.2">
      <c r="A547" s="4"/>
      <c r="B547" s="4"/>
      <c r="C547" s="4"/>
      <c r="D547" s="11">
        <v>613800</v>
      </c>
      <c r="E547" s="257" t="s">
        <v>426</v>
      </c>
      <c r="F547" s="10" t="s">
        <v>201</v>
      </c>
      <c r="G547" s="40">
        <v>2200</v>
      </c>
      <c r="H547" s="40">
        <v>2200</v>
      </c>
      <c r="I547" s="47"/>
      <c r="J547" s="47"/>
      <c r="K547" s="47">
        <f t="shared" ref="K547:K565" si="66">SUM(H547:J547)</f>
        <v>2200</v>
      </c>
      <c r="L547" s="101">
        <f t="shared" ref="L547:L565" si="67">K547/G547*100</f>
        <v>100</v>
      </c>
      <c r="M547" s="102">
        <f t="shared" ref="M547:M565" si="68">K547-G547</f>
        <v>0</v>
      </c>
    </row>
    <row r="548" spans="1:15" ht="33.75" x14ac:dyDescent="0.2">
      <c r="A548" s="4"/>
      <c r="B548" s="4"/>
      <c r="C548" s="4"/>
      <c r="D548" s="11">
        <v>613900</v>
      </c>
      <c r="E548" s="257" t="s">
        <v>426</v>
      </c>
      <c r="F548" s="14" t="s">
        <v>284</v>
      </c>
      <c r="G548" s="40">
        <f>SUM(G549:G559)</f>
        <v>607981</v>
      </c>
      <c r="H548" s="40">
        <f>SUM(H549:H559)</f>
        <v>430840</v>
      </c>
      <c r="I548" s="40">
        <f>SUM(I549:I559)</f>
        <v>177141</v>
      </c>
      <c r="J548" s="40">
        <f>SUM(J549:J559)</f>
        <v>0</v>
      </c>
      <c r="K548" s="47">
        <f t="shared" si="66"/>
        <v>607981</v>
      </c>
      <c r="L548" s="101">
        <f t="shared" si="67"/>
        <v>100</v>
      </c>
      <c r="M548" s="102">
        <f t="shared" si="68"/>
        <v>0</v>
      </c>
    </row>
    <row r="549" spans="1:15" x14ac:dyDescent="0.2">
      <c r="A549" s="4"/>
      <c r="B549" s="4"/>
      <c r="C549" s="4"/>
      <c r="D549" s="4">
        <v>613910</v>
      </c>
      <c r="E549" s="258"/>
      <c r="F549" s="5" t="s">
        <v>202</v>
      </c>
      <c r="G549" s="41">
        <v>6000</v>
      </c>
      <c r="H549" s="41">
        <v>6000</v>
      </c>
      <c r="I549" s="46"/>
      <c r="J549" s="46"/>
      <c r="K549" s="46">
        <f t="shared" si="66"/>
        <v>6000</v>
      </c>
      <c r="L549" s="103">
        <f t="shared" si="67"/>
        <v>100</v>
      </c>
      <c r="M549" s="75">
        <f t="shared" si="68"/>
        <v>0</v>
      </c>
    </row>
    <row r="550" spans="1:15" x14ac:dyDescent="0.2">
      <c r="A550" s="4"/>
      <c r="B550" s="4"/>
      <c r="C550" s="4"/>
      <c r="D550" s="4">
        <v>613914</v>
      </c>
      <c r="E550" s="258"/>
      <c r="F550" s="5" t="s">
        <v>195</v>
      </c>
      <c r="G550" s="41">
        <v>4000</v>
      </c>
      <c r="H550" s="41">
        <v>4000</v>
      </c>
      <c r="I550" s="46"/>
      <c r="J550" s="46"/>
      <c r="K550" s="46">
        <f t="shared" si="66"/>
        <v>4000</v>
      </c>
      <c r="L550" s="103">
        <f t="shared" si="67"/>
        <v>100</v>
      </c>
      <c r="M550" s="75">
        <f t="shared" si="68"/>
        <v>0</v>
      </c>
    </row>
    <row r="551" spans="1:15" x14ac:dyDescent="0.2">
      <c r="A551" s="4"/>
      <c r="B551" s="4"/>
      <c r="C551" s="4"/>
      <c r="D551" s="4">
        <v>613920</v>
      </c>
      <c r="E551" s="258"/>
      <c r="F551" s="5" t="s">
        <v>196</v>
      </c>
      <c r="G551" s="41">
        <v>3000</v>
      </c>
      <c r="H551" s="41">
        <v>3000</v>
      </c>
      <c r="I551" s="46"/>
      <c r="J551" s="46"/>
      <c r="K551" s="46">
        <f t="shared" si="66"/>
        <v>3000</v>
      </c>
      <c r="L551" s="103">
        <f t="shared" si="67"/>
        <v>100</v>
      </c>
      <c r="M551" s="75">
        <f t="shared" si="68"/>
        <v>0</v>
      </c>
      <c r="O551" s="36"/>
    </row>
    <row r="552" spans="1:15" x14ac:dyDescent="0.2">
      <c r="A552" s="4"/>
      <c r="B552" s="4"/>
      <c r="C552" s="4"/>
      <c r="D552" s="4">
        <v>613937</v>
      </c>
      <c r="E552" s="258"/>
      <c r="F552" s="5" t="s">
        <v>134</v>
      </c>
      <c r="G552" s="41">
        <v>180000</v>
      </c>
      <c r="H552" s="41">
        <v>30000</v>
      </c>
      <c r="I552" s="46">
        <v>150000</v>
      </c>
      <c r="J552" s="46"/>
      <c r="K552" s="46">
        <f t="shared" si="66"/>
        <v>180000</v>
      </c>
      <c r="L552" s="103">
        <f t="shared" si="67"/>
        <v>100</v>
      </c>
      <c r="M552" s="75">
        <f t="shared" si="68"/>
        <v>0</v>
      </c>
      <c r="O552" s="36"/>
    </row>
    <row r="553" spans="1:15" x14ac:dyDescent="0.2">
      <c r="A553" s="4"/>
      <c r="B553" s="4"/>
      <c r="C553" s="4"/>
      <c r="D553" s="4">
        <v>613938</v>
      </c>
      <c r="E553" s="258"/>
      <c r="F553" s="5" t="s">
        <v>135</v>
      </c>
      <c r="G553" s="41">
        <v>150000</v>
      </c>
      <c r="H553" s="41">
        <v>150000</v>
      </c>
      <c r="I553" s="46"/>
      <c r="J553" s="46"/>
      <c r="K553" s="46">
        <f t="shared" si="66"/>
        <v>150000</v>
      </c>
      <c r="L553" s="103">
        <f t="shared" si="67"/>
        <v>100</v>
      </c>
      <c r="M553" s="75">
        <f t="shared" si="68"/>
        <v>0</v>
      </c>
      <c r="O553" s="36"/>
    </row>
    <row r="554" spans="1:15" x14ac:dyDescent="0.2">
      <c r="A554" s="4"/>
      <c r="B554" s="4"/>
      <c r="C554" s="4"/>
      <c r="D554" s="4">
        <v>613941</v>
      </c>
      <c r="E554" s="258"/>
      <c r="F554" s="5" t="s">
        <v>409</v>
      </c>
      <c r="G554" s="41">
        <v>0</v>
      </c>
      <c r="H554" s="41"/>
      <c r="I554" s="46"/>
      <c r="J554" s="46"/>
      <c r="K554" s="46">
        <f t="shared" si="66"/>
        <v>0</v>
      </c>
      <c r="L554" s="103" t="e">
        <f t="shared" si="67"/>
        <v>#DIV/0!</v>
      </c>
      <c r="M554" s="75">
        <f t="shared" si="68"/>
        <v>0</v>
      </c>
      <c r="O554" s="36"/>
    </row>
    <row r="555" spans="1:15" x14ac:dyDescent="0.2">
      <c r="A555" s="4"/>
      <c r="B555" s="4"/>
      <c r="C555" s="4"/>
      <c r="D555" s="4">
        <v>613974</v>
      </c>
      <c r="E555" s="258"/>
      <c r="F555" s="5" t="s">
        <v>473</v>
      </c>
      <c r="G555" s="41">
        <v>2000</v>
      </c>
      <c r="H555" s="41">
        <v>2000</v>
      </c>
      <c r="I555" s="46"/>
      <c r="J555" s="46"/>
      <c r="K555" s="46">
        <f t="shared" si="66"/>
        <v>2000</v>
      </c>
      <c r="L555" s="103">
        <f t="shared" si="67"/>
        <v>100</v>
      </c>
      <c r="M555" s="75">
        <f t="shared" si="68"/>
        <v>0</v>
      </c>
      <c r="O555" s="36"/>
    </row>
    <row r="556" spans="1:15" ht="22.5" x14ac:dyDescent="0.2">
      <c r="A556" s="4"/>
      <c r="B556" s="4"/>
      <c r="C556" s="4"/>
      <c r="D556" s="4">
        <v>613976</v>
      </c>
      <c r="E556" s="258"/>
      <c r="F556" s="1" t="s">
        <v>322</v>
      </c>
      <c r="G556" s="41">
        <v>2000</v>
      </c>
      <c r="H556" s="41">
        <v>2000</v>
      </c>
      <c r="I556" s="46"/>
      <c r="J556" s="46"/>
      <c r="K556" s="46">
        <f t="shared" si="66"/>
        <v>2000</v>
      </c>
      <c r="L556" s="103">
        <f t="shared" si="67"/>
        <v>100</v>
      </c>
      <c r="M556" s="75">
        <f t="shared" si="68"/>
        <v>0</v>
      </c>
    </row>
    <row r="557" spans="1:15" x14ac:dyDescent="0.2">
      <c r="A557" s="4"/>
      <c r="B557" s="4"/>
      <c r="C557" s="4"/>
      <c r="D557" s="4">
        <v>613980</v>
      </c>
      <c r="E557" s="258"/>
      <c r="F557" s="1" t="s">
        <v>261</v>
      </c>
      <c r="G557" s="41">
        <v>32476</v>
      </c>
      <c r="H557" s="41">
        <v>6085</v>
      </c>
      <c r="I557" s="46">
        <v>26391</v>
      </c>
      <c r="J557" s="46"/>
      <c r="K557" s="46">
        <f t="shared" si="66"/>
        <v>32476</v>
      </c>
      <c r="L557" s="103">
        <f t="shared" si="67"/>
        <v>100</v>
      </c>
      <c r="M557" s="75">
        <f t="shared" si="68"/>
        <v>0</v>
      </c>
    </row>
    <row r="558" spans="1:15" ht="22.5" x14ac:dyDescent="0.2">
      <c r="A558" s="4"/>
      <c r="B558" s="4"/>
      <c r="C558" s="4"/>
      <c r="D558" s="4">
        <v>613983</v>
      </c>
      <c r="E558" s="258"/>
      <c r="F558" s="1" t="s">
        <v>252</v>
      </c>
      <c r="G558" s="41">
        <v>12105</v>
      </c>
      <c r="H558" s="41">
        <v>11355</v>
      </c>
      <c r="I558" s="46">
        <v>750</v>
      </c>
      <c r="J558" s="46"/>
      <c r="K558" s="46">
        <f t="shared" si="66"/>
        <v>12105</v>
      </c>
      <c r="L558" s="103">
        <f t="shared" si="67"/>
        <v>100</v>
      </c>
      <c r="M558" s="75">
        <f t="shared" si="68"/>
        <v>0</v>
      </c>
    </row>
    <row r="559" spans="1:15" x14ac:dyDescent="0.2">
      <c r="A559" s="4"/>
      <c r="B559" s="4"/>
      <c r="C559" s="4"/>
      <c r="D559" s="4">
        <v>613990</v>
      </c>
      <c r="E559" s="258"/>
      <c r="F559" s="1" t="s">
        <v>361</v>
      </c>
      <c r="G559" s="41">
        <v>216400</v>
      </c>
      <c r="H559" s="41">
        <v>216400</v>
      </c>
      <c r="I559" s="46"/>
      <c r="J559" s="46"/>
      <c r="K559" s="46">
        <f t="shared" si="66"/>
        <v>216400</v>
      </c>
      <c r="L559" s="103">
        <f t="shared" si="67"/>
        <v>100</v>
      </c>
      <c r="M559" s="75">
        <f t="shared" si="68"/>
        <v>0</v>
      </c>
    </row>
    <row r="560" spans="1:15" x14ac:dyDescent="0.2">
      <c r="A560" s="4"/>
      <c r="B560" s="4"/>
      <c r="C560" s="4"/>
      <c r="D560" s="64">
        <v>820000</v>
      </c>
      <c r="E560" s="260"/>
      <c r="F560" s="65" t="s">
        <v>240</v>
      </c>
      <c r="G560" s="7">
        <f>SUM(G561:G564)</f>
        <v>95000</v>
      </c>
      <c r="H560" s="7">
        <f>SUM(H561:H564)</f>
        <v>30000</v>
      </c>
      <c r="I560" s="7">
        <f>SUM(I561:I564)</f>
        <v>0</v>
      </c>
      <c r="J560" s="7">
        <f>SUM(J561:J564)</f>
        <v>65000</v>
      </c>
      <c r="K560" s="84">
        <f t="shared" si="66"/>
        <v>95000</v>
      </c>
      <c r="L560" s="95">
        <f t="shared" si="67"/>
        <v>100</v>
      </c>
      <c r="M560" s="93">
        <f t="shared" si="68"/>
        <v>0</v>
      </c>
    </row>
    <row r="561" spans="1:13" x14ac:dyDescent="0.2">
      <c r="A561" s="4"/>
      <c r="B561" s="4"/>
      <c r="C561" s="4"/>
      <c r="D561" s="4">
        <v>821310</v>
      </c>
      <c r="E561" s="279" t="s">
        <v>426</v>
      </c>
      <c r="F561" s="5" t="s">
        <v>229</v>
      </c>
      <c r="G561" s="41">
        <v>10000</v>
      </c>
      <c r="H561" s="41">
        <v>10000</v>
      </c>
      <c r="I561" s="46"/>
      <c r="J561" s="46"/>
      <c r="K561" s="46">
        <f t="shared" si="66"/>
        <v>10000</v>
      </c>
      <c r="L561" s="74">
        <f t="shared" si="67"/>
        <v>100</v>
      </c>
      <c r="M561" s="41">
        <f t="shared" si="68"/>
        <v>0</v>
      </c>
    </row>
    <row r="562" spans="1:13" x14ac:dyDescent="0.2">
      <c r="A562" s="4"/>
      <c r="B562" s="4"/>
      <c r="C562" s="4"/>
      <c r="D562" s="4">
        <v>821320</v>
      </c>
      <c r="E562" s="258" t="s">
        <v>426</v>
      </c>
      <c r="F562" s="5" t="s">
        <v>230</v>
      </c>
      <c r="G562" s="41">
        <v>65000</v>
      </c>
      <c r="H562" s="41">
        <v>0</v>
      </c>
      <c r="I562" s="46"/>
      <c r="J562" s="46">
        <v>65000</v>
      </c>
      <c r="K562" s="46">
        <f t="shared" si="66"/>
        <v>65000</v>
      </c>
      <c r="L562" s="74">
        <f t="shared" si="67"/>
        <v>100</v>
      </c>
      <c r="M562" s="41">
        <f t="shared" si="68"/>
        <v>0</v>
      </c>
    </row>
    <row r="563" spans="1:13" x14ac:dyDescent="0.2">
      <c r="A563" s="4"/>
      <c r="B563" s="4"/>
      <c r="C563" s="4"/>
      <c r="D563" s="4">
        <v>812500</v>
      </c>
      <c r="E563" s="279" t="s">
        <v>426</v>
      </c>
      <c r="F563" s="5" t="s">
        <v>406</v>
      </c>
      <c r="G563" s="41">
        <v>0</v>
      </c>
      <c r="H563" s="41"/>
      <c r="I563" s="46"/>
      <c r="J563" s="46"/>
      <c r="K563" s="46">
        <f t="shared" si="66"/>
        <v>0</v>
      </c>
      <c r="L563" s="74" t="e">
        <f t="shared" si="67"/>
        <v>#DIV/0!</v>
      </c>
      <c r="M563" s="41">
        <f t="shared" si="68"/>
        <v>0</v>
      </c>
    </row>
    <row r="564" spans="1:13" x14ac:dyDescent="0.2">
      <c r="A564" s="4"/>
      <c r="B564" s="4"/>
      <c r="C564" s="4"/>
      <c r="D564" s="4">
        <v>821624</v>
      </c>
      <c r="E564" s="258" t="s">
        <v>426</v>
      </c>
      <c r="F564" s="5" t="s">
        <v>44</v>
      </c>
      <c r="G564" s="41">
        <v>20000</v>
      </c>
      <c r="H564" s="41">
        <v>20000</v>
      </c>
      <c r="I564" s="46"/>
      <c r="J564" s="46"/>
      <c r="K564" s="46">
        <f t="shared" si="66"/>
        <v>20000</v>
      </c>
      <c r="L564" s="74">
        <f t="shared" si="67"/>
        <v>100</v>
      </c>
      <c r="M564" s="41">
        <f t="shared" si="68"/>
        <v>0</v>
      </c>
    </row>
    <row r="565" spans="1:13" x14ac:dyDescent="0.2">
      <c r="A565" s="4"/>
      <c r="B565" s="4"/>
      <c r="C565" s="4"/>
      <c r="D565" s="4"/>
      <c r="E565" s="258"/>
      <c r="F565" s="2" t="s">
        <v>46</v>
      </c>
      <c r="G565" s="89">
        <v>75</v>
      </c>
      <c r="H565" s="89">
        <v>75</v>
      </c>
      <c r="I565" s="90"/>
      <c r="J565" s="90"/>
      <c r="K565" s="90">
        <f t="shared" si="66"/>
        <v>75</v>
      </c>
      <c r="L565" s="301">
        <f t="shared" si="67"/>
        <v>100</v>
      </c>
      <c r="M565" s="93">
        <f t="shared" si="68"/>
        <v>0</v>
      </c>
    </row>
    <row r="566" spans="1:13" x14ac:dyDescent="0.2">
      <c r="E566" s="274"/>
      <c r="F566" s="21"/>
      <c r="G566" s="285"/>
      <c r="H566" s="285"/>
      <c r="I566" s="285"/>
      <c r="J566" s="285"/>
      <c r="K566" s="285"/>
      <c r="L566" s="287"/>
      <c r="M566" s="288"/>
    </row>
    <row r="567" spans="1:13" ht="14.25" customHeight="1" x14ac:dyDescent="0.2">
      <c r="A567" s="5" t="s">
        <v>48</v>
      </c>
      <c r="B567" s="5" t="s">
        <v>49</v>
      </c>
      <c r="C567" s="5" t="s">
        <v>50</v>
      </c>
      <c r="D567" s="3" t="s">
        <v>7</v>
      </c>
      <c r="E567" s="81" t="s">
        <v>130</v>
      </c>
      <c r="F567" s="3" t="s">
        <v>51</v>
      </c>
      <c r="G567" s="520" t="s">
        <v>587</v>
      </c>
      <c r="H567" s="514" t="s">
        <v>328</v>
      </c>
      <c r="I567" s="514" t="s">
        <v>500</v>
      </c>
      <c r="J567" s="516" t="s">
        <v>324</v>
      </c>
      <c r="K567" s="512" t="s">
        <v>588</v>
      </c>
      <c r="L567" s="15" t="s">
        <v>52</v>
      </c>
      <c r="M567" s="3" t="s">
        <v>123</v>
      </c>
    </row>
    <row r="568" spans="1:13" ht="36" customHeight="1" x14ac:dyDescent="0.2">
      <c r="A568" s="5" t="s">
        <v>53</v>
      </c>
      <c r="B568" s="5"/>
      <c r="C568" s="5" t="s">
        <v>54</v>
      </c>
      <c r="D568" s="3" t="s">
        <v>11</v>
      </c>
      <c r="E568" s="81" t="s">
        <v>131</v>
      </c>
      <c r="F568" s="3" t="s">
        <v>55</v>
      </c>
      <c r="G568" s="522"/>
      <c r="H568" s="515"/>
      <c r="I568" s="513"/>
      <c r="J568" s="517"/>
      <c r="K568" s="523"/>
      <c r="L568" s="15" t="s">
        <v>325</v>
      </c>
      <c r="M568" s="3" t="s">
        <v>326</v>
      </c>
    </row>
    <row r="569" spans="1:13" ht="21" customHeight="1" x14ac:dyDescent="0.2">
      <c r="A569" s="85">
        <v>1</v>
      </c>
      <c r="B569" s="85">
        <v>2</v>
      </c>
      <c r="C569" s="85">
        <v>3</v>
      </c>
      <c r="D569" s="85">
        <v>4</v>
      </c>
      <c r="E569" s="275">
        <v>5</v>
      </c>
      <c r="F569" s="85">
        <v>6</v>
      </c>
      <c r="G569" s="85">
        <v>7</v>
      </c>
      <c r="H569" s="85">
        <v>8</v>
      </c>
      <c r="I569" s="85">
        <v>9</v>
      </c>
      <c r="J569" s="85">
        <v>10</v>
      </c>
      <c r="K569" s="209" t="s">
        <v>327</v>
      </c>
      <c r="L569" s="86">
        <v>12</v>
      </c>
      <c r="M569" s="85">
        <v>13</v>
      </c>
    </row>
    <row r="570" spans="1:13" x14ac:dyDescent="0.2">
      <c r="A570" s="3">
        <v>14</v>
      </c>
      <c r="B570" s="5"/>
      <c r="C570" s="5"/>
      <c r="D570" s="3"/>
      <c r="E570" s="81"/>
      <c r="F570" s="2" t="s">
        <v>70</v>
      </c>
      <c r="G570" s="41"/>
      <c r="H570" s="41"/>
      <c r="I570" s="46"/>
      <c r="J570" s="46"/>
      <c r="K570" s="46"/>
      <c r="L570" s="27"/>
      <c r="M570" s="5"/>
    </row>
    <row r="571" spans="1:13" x14ac:dyDescent="0.2">
      <c r="A571" s="4"/>
      <c r="B571" s="3" t="s">
        <v>71</v>
      </c>
      <c r="C571" s="81" t="s">
        <v>411</v>
      </c>
      <c r="D571" s="3"/>
      <c r="E571" s="81"/>
      <c r="F571" s="9" t="s">
        <v>468</v>
      </c>
      <c r="G571" s="41"/>
      <c r="H571" s="41"/>
      <c r="I571" s="46"/>
      <c r="J571" s="46"/>
      <c r="K571" s="46"/>
      <c r="L571" s="27"/>
      <c r="M571" s="5"/>
    </row>
    <row r="572" spans="1:13" x14ac:dyDescent="0.2">
      <c r="A572" s="4"/>
      <c r="B572" s="4"/>
      <c r="C572" s="4"/>
      <c r="D572" s="247"/>
      <c r="E572" s="279"/>
      <c r="F572" s="77" t="s">
        <v>275</v>
      </c>
      <c r="G572" s="93">
        <f>SUM(G573+G617)</f>
        <v>100000</v>
      </c>
      <c r="H572" s="93">
        <f>SUM(H573+H617)</f>
        <v>100000</v>
      </c>
      <c r="I572" s="93">
        <f>SUM(I573+I617)</f>
        <v>0</v>
      </c>
      <c r="J572" s="93">
        <f>SUM(J573+J617)</f>
        <v>0</v>
      </c>
      <c r="K572" s="94">
        <f t="shared" ref="K572:K603" si="69">SUM(H572:J572)</f>
        <v>100000</v>
      </c>
      <c r="L572" s="95">
        <f t="shared" ref="L572:L603" si="70">K572/G572*100</f>
        <v>100</v>
      </c>
      <c r="M572" s="93">
        <f t="shared" ref="M572:M603" si="71">K572-G572</f>
        <v>0</v>
      </c>
    </row>
    <row r="573" spans="1:13" x14ac:dyDescent="0.2">
      <c r="A573" s="4"/>
      <c r="B573" s="4"/>
      <c r="C573" s="4"/>
      <c r="D573" s="96">
        <v>610000</v>
      </c>
      <c r="E573" s="277"/>
      <c r="F573" s="97" t="s">
        <v>242</v>
      </c>
      <c r="G573" s="93">
        <f>SUM(G574+G588+G589)</f>
        <v>100000</v>
      </c>
      <c r="H573" s="93">
        <f>SUM(H574+H588+H589)</f>
        <v>100000</v>
      </c>
      <c r="I573" s="93">
        <f>SUM(I574+I588+I589)</f>
        <v>0</v>
      </c>
      <c r="J573" s="93">
        <f>SUM(J574+J588+J589)</f>
        <v>0</v>
      </c>
      <c r="K573" s="94">
        <f t="shared" si="69"/>
        <v>100000</v>
      </c>
      <c r="L573" s="95">
        <f t="shared" si="70"/>
        <v>100</v>
      </c>
      <c r="M573" s="93">
        <f t="shared" si="71"/>
        <v>0</v>
      </c>
    </row>
    <row r="574" spans="1:13" x14ac:dyDescent="0.2">
      <c r="A574" s="4"/>
      <c r="B574" s="4"/>
      <c r="C574" s="4"/>
      <c r="D574" s="9">
        <v>611000</v>
      </c>
      <c r="E574" s="259"/>
      <c r="F574" s="10" t="s">
        <v>13</v>
      </c>
      <c r="G574" s="40">
        <f>SUM(G575+G580)</f>
        <v>84316</v>
      </c>
      <c r="H574" s="40">
        <f>SUM(H575+H580)</f>
        <v>84316</v>
      </c>
      <c r="I574" s="40">
        <f>SUM(I575+I580)</f>
        <v>0</v>
      </c>
      <c r="J574" s="40">
        <f>SUM(J575+J580)</f>
        <v>0</v>
      </c>
      <c r="K574" s="47">
        <f t="shared" si="69"/>
        <v>84316</v>
      </c>
      <c r="L574" s="101">
        <f t="shared" si="70"/>
        <v>100</v>
      </c>
      <c r="M574" s="102">
        <f t="shared" si="71"/>
        <v>0</v>
      </c>
    </row>
    <row r="575" spans="1:13" x14ac:dyDescent="0.2">
      <c r="A575" s="4"/>
      <c r="B575" s="4"/>
      <c r="C575" s="4"/>
      <c r="D575" s="11">
        <v>611100</v>
      </c>
      <c r="E575" s="257" t="s">
        <v>426</v>
      </c>
      <c r="F575" s="10" t="s">
        <v>317</v>
      </c>
      <c r="G575" s="40">
        <f>SUM(G576:G579)</f>
        <v>75000</v>
      </c>
      <c r="H575" s="40">
        <f>SUM(H576:H579)</f>
        <v>75000</v>
      </c>
      <c r="I575" s="40">
        <f>SUM(I576:I579)</f>
        <v>0</v>
      </c>
      <c r="J575" s="40">
        <f>SUM(J576:J579)</f>
        <v>0</v>
      </c>
      <c r="K575" s="47">
        <f t="shared" si="69"/>
        <v>75000</v>
      </c>
      <c r="L575" s="101">
        <f t="shared" si="70"/>
        <v>100</v>
      </c>
      <c r="M575" s="102">
        <f t="shared" si="71"/>
        <v>0</v>
      </c>
    </row>
    <row r="576" spans="1:13" x14ac:dyDescent="0.2">
      <c r="A576" s="4"/>
      <c r="B576" s="4"/>
      <c r="C576" s="4"/>
      <c r="D576" s="12">
        <v>611110</v>
      </c>
      <c r="E576" s="255"/>
      <c r="F576" s="5" t="s">
        <v>255</v>
      </c>
      <c r="G576" s="41">
        <v>51750</v>
      </c>
      <c r="H576" s="41">
        <v>51750</v>
      </c>
      <c r="I576" s="46"/>
      <c r="J576" s="46"/>
      <c r="K576" s="46">
        <f t="shared" si="69"/>
        <v>51750</v>
      </c>
      <c r="L576" s="103">
        <f t="shared" si="70"/>
        <v>100</v>
      </c>
      <c r="M576" s="75">
        <f t="shared" si="71"/>
        <v>0</v>
      </c>
    </row>
    <row r="577" spans="1:13" x14ac:dyDescent="0.2">
      <c r="A577" s="4"/>
      <c r="B577" s="4"/>
      <c r="C577" s="4"/>
      <c r="D577" s="12">
        <v>611130</v>
      </c>
      <c r="E577" s="255"/>
      <c r="F577" s="5" t="s">
        <v>14</v>
      </c>
      <c r="G577" s="41">
        <v>23250</v>
      </c>
      <c r="H577" s="41">
        <v>23250</v>
      </c>
      <c r="I577" s="46"/>
      <c r="J577" s="46"/>
      <c r="K577" s="46">
        <f t="shared" si="69"/>
        <v>23250</v>
      </c>
      <c r="L577" s="103">
        <f t="shared" si="70"/>
        <v>100</v>
      </c>
      <c r="M577" s="75">
        <f t="shared" si="71"/>
        <v>0</v>
      </c>
    </row>
    <row r="578" spans="1:13" x14ac:dyDescent="0.2">
      <c r="A578" s="4"/>
      <c r="B578" s="4"/>
      <c r="C578" s="4"/>
      <c r="D578" s="12">
        <v>611153</v>
      </c>
      <c r="E578" s="255"/>
      <c r="F578" s="5" t="s">
        <v>405</v>
      </c>
      <c r="G578" s="41">
        <v>0</v>
      </c>
      <c r="H578" s="41"/>
      <c r="I578" s="46"/>
      <c r="J578" s="46"/>
      <c r="K578" s="46">
        <f t="shared" si="69"/>
        <v>0</v>
      </c>
      <c r="L578" s="103" t="e">
        <f t="shared" si="70"/>
        <v>#DIV/0!</v>
      </c>
      <c r="M578" s="75">
        <f t="shared" si="71"/>
        <v>0</v>
      </c>
    </row>
    <row r="579" spans="1:13" x14ac:dyDescent="0.2">
      <c r="A579" s="4"/>
      <c r="B579" s="4"/>
      <c r="C579" s="4"/>
      <c r="D579" s="12">
        <v>611155</v>
      </c>
      <c r="E579" s="255"/>
      <c r="F579" s="5" t="s">
        <v>18</v>
      </c>
      <c r="G579" s="41">
        <v>0</v>
      </c>
      <c r="H579" s="41"/>
      <c r="I579" s="46"/>
      <c r="J579" s="46"/>
      <c r="K579" s="46">
        <f t="shared" si="69"/>
        <v>0</v>
      </c>
      <c r="L579" s="103" t="e">
        <f t="shared" si="70"/>
        <v>#DIV/0!</v>
      </c>
      <c r="M579" s="75">
        <f t="shared" si="71"/>
        <v>0</v>
      </c>
    </row>
    <row r="580" spans="1:13" x14ac:dyDescent="0.2">
      <c r="A580" s="4"/>
      <c r="B580" s="4"/>
      <c r="C580" s="4"/>
      <c r="D580" s="11">
        <v>611200</v>
      </c>
      <c r="E580" s="257" t="s">
        <v>426</v>
      </c>
      <c r="F580" s="10" t="s">
        <v>318</v>
      </c>
      <c r="G580" s="40">
        <f>SUM(G581:G587)</f>
        <v>9316</v>
      </c>
      <c r="H580" s="40">
        <f>SUM(H581:H587)</f>
        <v>9316</v>
      </c>
      <c r="I580" s="40">
        <f>SUM(I581:I587)</f>
        <v>0</v>
      </c>
      <c r="J580" s="40">
        <f>SUM(J581:J587)</f>
        <v>0</v>
      </c>
      <c r="K580" s="47">
        <f t="shared" si="69"/>
        <v>9316</v>
      </c>
      <c r="L580" s="101">
        <f t="shared" si="70"/>
        <v>100</v>
      </c>
      <c r="M580" s="102">
        <f t="shared" si="71"/>
        <v>0</v>
      </c>
    </row>
    <row r="581" spans="1:13" x14ac:dyDescent="0.2">
      <c r="A581" s="4"/>
      <c r="B581" s="4"/>
      <c r="C581" s="4"/>
      <c r="D581" s="12">
        <v>611211</v>
      </c>
      <c r="E581" s="255"/>
      <c r="F581" s="5" t="s">
        <v>310</v>
      </c>
      <c r="G581" s="41">
        <v>2918</v>
      </c>
      <c r="H581" s="41">
        <v>2918</v>
      </c>
      <c r="I581" s="46"/>
      <c r="J581" s="46"/>
      <c r="K581" s="46">
        <f t="shared" si="69"/>
        <v>2918</v>
      </c>
      <c r="L581" s="103">
        <f t="shared" si="70"/>
        <v>100</v>
      </c>
      <c r="M581" s="75">
        <f t="shared" si="71"/>
        <v>0</v>
      </c>
    </row>
    <row r="582" spans="1:13" x14ac:dyDescent="0.2">
      <c r="A582" s="4"/>
      <c r="B582" s="4"/>
      <c r="C582" s="4"/>
      <c r="D582" s="12">
        <v>611214</v>
      </c>
      <c r="E582" s="255"/>
      <c r="F582" s="5" t="s">
        <v>142</v>
      </c>
      <c r="G582" s="41"/>
      <c r="H582" s="41"/>
      <c r="I582" s="46"/>
      <c r="J582" s="46"/>
      <c r="K582" s="46">
        <f t="shared" si="69"/>
        <v>0</v>
      </c>
      <c r="L582" s="103" t="e">
        <f t="shared" si="70"/>
        <v>#DIV/0!</v>
      </c>
      <c r="M582" s="75">
        <f t="shared" si="71"/>
        <v>0</v>
      </c>
    </row>
    <row r="583" spans="1:13" x14ac:dyDescent="0.2">
      <c r="A583" s="4"/>
      <c r="B583" s="4"/>
      <c r="C583" s="4"/>
      <c r="D583" s="12">
        <v>611216</v>
      </c>
      <c r="E583" s="255"/>
      <c r="F583" s="5" t="s">
        <v>143</v>
      </c>
      <c r="G583" s="41"/>
      <c r="H583" s="41"/>
      <c r="I583" s="46"/>
      <c r="J583" s="46"/>
      <c r="K583" s="46">
        <f t="shared" si="69"/>
        <v>0</v>
      </c>
      <c r="L583" s="103" t="e">
        <f t="shared" si="70"/>
        <v>#DIV/0!</v>
      </c>
      <c r="M583" s="75">
        <f t="shared" si="71"/>
        <v>0</v>
      </c>
    </row>
    <row r="584" spans="1:13" x14ac:dyDescent="0.2">
      <c r="A584" s="4"/>
      <c r="B584" s="4"/>
      <c r="C584" s="4"/>
      <c r="D584" s="12">
        <v>611221</v>
      </c>
      <c r="E584" s="255"/>
      <c r="F584" s="5" t="s">
        <v>15</v>
      </c>
      <c r="G584" s="41">
        <v>5324</v>
      </c>
      <c r="H584" s="41">
        <v>5324</v>
      </c>
      <c r="I584" s="46"/>
      <c r="J584" s="46"/>
      <c r="K584" s="46">
        <f t="shared" si="69"/>
        <v>5324</v>
      </c>
      <c r="L584" s="103">
        <f t="shared" si="70"/>
        <v>100</v>
      </c>
      <c r="M584" s="75">
        <f t="shared" si="71"/>
        <v>0</v>
      </c>
    </row>
    <row r="585" spans="1:13" x14ac:dyDescent="0.2">
      <c r="A585" s="4"/>
      <c r="B585" s="4"/>
      <c r="C585" s="4"/>
      <c r="D585" s="4">
        <v>611224</v>
      </c>
      <c r="E585" s="258"/>
      <c r="F585" s="5" t="s">
        <v>16</v>
      </c>
      <c r="G585" s="41">
        <v>1074</v>
      </c>
      <c r="H585" s="41">
        <v>1074</v>
      </c>
      <c r="I585" s="46"/>
      <c r="J585" s="46"/>
      <c r="K585" s="46">
        <f t="shared" si="69"/>
        <v>1074</v>
      </c>
      <c r="L585" s="103">
        <f t="shared" si="70"/>
        <v>100</v>
      </c>
      <c r="M585" s="75">
        <f t="shared" si="71"/>
        <v>0</v>
      </c>
    </row>
    <row r="586" spans="1:13" x14ac:dyDescent="0.2">
      <c r="A586" s="4"/>
      <c r="B586" s="4"/>
      <c r="C586" s="4"/>
      <c r="D586" s="4">
        <v>611225</v>
      </c>
      <c r="E586" s="258"/>
      <c r="F586" s="5" t="s">
        <v>72</v>
      </c>
      <c r="G586" s="41"/>
      <c r="H586" s="41"/>
      <c r="I586" s="46"/>
      <c r="J586" s="46"/>
      <c r="K586" s="46">
        <f t="shared" si="69"/>
        <v>0</v>
      </c>
      <c r="L586" s="103" t="e">
        <f t="shared" si="70"/>
        <v>#DIV/0!</v>
      </c>
      <c r="M586" s="75">
        <f t="shared" si="71"/>
        <v>0</v>
      </c>
    </row>
    <row r="587" spans="1:13" x14ac:dyDescent="0.2">
      <c r="A587" s="4"/>
      <c r="B587" s="4"/>
      <c r="C587" s="4"/>
      <c r="D587" s="4">
        <v>611227</v>
      </c>
      <c r="E587" s="258"/>
      <c r="F587" s="5" t="s">
        <v>127</v>
      </c>
      <c r="G587" s="41"/>
      <c r="H587" s="41"/>
      <c r="I587" s="46"/>
      <c r="J587" s="46"/>
      <c r="K587" s="46">
        <f t="shared" si="69"/>
        <v>0</v>
      </c>
      <c r="L587" s="103" t="e">
        <f t="shared" si="70"/>
        <v>#DIV/0!</v>
      </c>
      <c r="M587" s="75">
        <f t="shared" si="71"/>
        <v>0</v>
      </c>
    </row>
    <row r="588" spans="1:13" x14ac:dyDescent="0.2">
      <c r="A588" s="4"/>
      <c r="B588" s="4"/>
      <c r="C588" s="4"/>
      <c r="D588" s="9">
        <v>612100</v>
      </c>
      <c r="E588" s="259" t="s">
        <v>426</v>
      </c>
      <c r="F588" s="10" t="s">
        <v>20</v>
      </c>
      <c r="G588" s="40">
        <v>7875</v>
      </c>
      <c r="H588" s="40">
        <v>7875</v>
      </c>
      <c r="I588" s="47">
        <v>0</v>
      </c>
      <c r="J588" s="47">
        <v>0</v>
      </c>
      <c r="K588" s="47">
        <f t="shared" si="69"/>
        <v>7875</v>
      </c>
      <c r="L588" s="101">
        <f t="shared" si="70"/>
        <v>100</v>
      </c>
      <c r="M588" s="102">
        <f t="shared" si="71"/>
        <v>0</v>
      </c>
    </row>
    <row r="589" spans="1:13" x14ac:dyDescent="0.2">
      <c r="A589" s="4"/>
      <c r="B589" s="4"/>
      <c r="C589" s="4"/>
      <c r="D589" s="9">
        <v>613000</v>
      </c>
      <c r="E589" s="259"/>
      <c r="F589" s="10" t="s">
        <v>185</v>
      </c>
      <c r="G589" s="40">
        <v>7809</v>
      </c>
      <c r="H589" s="40">
        <f>SUM(H590+H593+H596+H599+H602+H603+H604+H605)</f>
        <v>7809</v>
      </c>
      <c r="I589" s="40">
        <f>SUM(I590+I593+I596+I599+I602+I603+I604+I605)</f>
        <v>0</v>
      </c>
      <c r="J589" s="40">
        <f>SUM(J590+J593+J596+J599+J602+J603+J604+J605)</f>
        <v>0</v>
      </c>
      <c r="K589" s="47">
        <f t="shared" si="69"/>
        <v>7809</v>
      </c>
      <c r="L589" s="101">
        <f t="shared" si="70"/>
        <v>100</v>
      </c>
      <c r="M589" s="102">
        <f t="shared" si="71"/>
        <v>0</v>
      </c>
    </row>
    <row r="590" spans="1:13" x14ac:dyDescent="0.2">
      <c r="A590" s="4"/>
      <c r="B590" s="4"/>
      <c r="C590" s="4"/>
      <c r="D590" s="11">
        <v>613100</v>
      </c>
      <c r="E590" s="257" t="s">
        <v>426</v>
      </c>
      <c r="F590" s="10" t="s">
        <v>175</v>
      </c>
      <c r="G590" s="40">
        <f>SUM(G591:G592)</f>
        <v>1000</v>
      </c>
      <c r="H590" s="40">
        <f>SUM(H591:H592)</f>
        <v>1000</v>
      </c>
      <c r="I590" s="40">
        <f>SUM(I591:I592)</f>
        <v>0</v>
      </c>
      <c r="J590" s="40">
        <f>SUM(J591:J592)</f>
        <v>0</v>
      </c>
      <c r="K590" s="47">
        <f t="shared" si="69"/>
        <v>1000</v>
      </c>
      <c r="L590" s="101">
        <f t="shared" si="70"/>
        <v>100</v>
      </c>
      <c r="M590" s="102">
        <f t="shared" si="71"/>
        <v>0</v>
      </c>
    </row>
    <row r="591" spans="1:13" x14ac:dyDescent="0.2">
      <c r="A591" s="4"/>
      <c r="B591" s="4"/>
      <c r="C591" s="4"/>
      <c r="D591" s="4">
        <v>613110</v>
      </c>
      <c r="E591" s="258"/>
      <c r="F591" s="5" t="s">
        <v>174</v>
      </c>
      <c r="G591" s="41">
        <v>1000</v>
      </c>
      <c r="H591" s="41">
        <v>1000</v>
      </c>
      <c r="I591" s="46"/>
      <c r="J591" s="46"/>
      <c r="K591" s="46">
        <f t="shared" si="69"/>
        <v>1000</v>
      </c>
      <c r="L591" s="103">
        <f t="shared" si="70"/>
        <v>100</v>
      </c>
      <c r="M591" s="75">
        <f t="shared" si="71"/>
        <v>0</v>
      </c>
    </row>
    <row r="592" spans="1:13" x14ac:dyDescent="0.2">
      <c r="A592" s="4"/>
      <c r="B592" s="4"/>
      <c r="C592" s="4"/>
      <c r="D592" s="4">
        <v>613120</v>
      </c>
      <c r="E592" s="258"/>
      <c r="F592" s="5" t="s">
        <v>22</v>
      </c>
      <c r="G592" s="41">
        <v>0</v>
      </c>
      <c r="H592" s="41"/>
      <c r="I592" s="46"/>
      <c r="J592" s="46"/>
      <c r="K592" s="46">
        <f t="shared" si="69"/>
        <v>0</v>
      </c>
      <c r="L592" s="103" t="e">
        <f t="shared" si="70"/>
        <v>#DIV/0!</v>
      </c>
      <c r="M592" s="75">
        <f t="shared" si="71"/>
        <v>0</v>
      </c>
    </row>
    <row r="593" spans="1:13" x14ac:dyDescent="0.2">
      <c r="A593" s="4"/>
      <c r="B593" s="4"/>
      <c r="C593" s="4"/>
      <c r="D593" s="11">
        <v>613200</v>
      </c>
      <c r="E593" s="257" t="s">
        <v>426</v>
      </c>
      <c r="F593" s="10" t="s">
        <v>186</v>
      </c>
      <c r="G593" s="40">
        <f>SUM(G594:G595)</f>
        <v>2000</v>
      </c>
      <c r="H593" s="40">
        <f>SUM(H594:H595)</f>
        <v>2000</v>
      </c>
      <c r="I593" s="40">
        <f>SUM(I594:I595)</f>
        <v>0</v>
      </c>
      <c r="J593" s="40">
        <f>SUM(J594:J595)</f>
        <v>0</v>
      </c>
      <c r="K593" s="47">
        <f t="shared" si="69"/>
        <v>2000</v>
      </c>
      <c r="L593" s="101">
        <f t="shared" si="70"/>
        <v>100</v>
      </c>
      <c r="M593" s="102">
        <f t="shared" si="71"/>
        <v>0</v>
      </c>
    </row>
    <row r="594" spans="1:13" x14ac:dyDescent="0.2">
      <c r="A594" s="4"/>
      <c r="B594" s="4"/>
      <c r="C594" s="4"/>
      <c r="D594" s="4">
        <v>613211</v>
      </c>
      <c r="E594" s="258"/>
      <c r="F594" s="5" t="s">
        <v>187</v>
      </c>
      <c r="G594" s="41">
        <v>2000</v>
      </c>
      <c r="H594" s="41">
        <v>2000</v>
      </c>
      <c r="I594" s="46"/>
      <c r="J594" s="46"/>
      <c r="K594" s="46">
        <f t="shared" si="69"/>
        <v>2000</v>
      </c>
      <c r="L594" s="103">
        <f t="shared" si="70"/>
        <v>100</v>
      </c>
      <c r="M594" s="75">
        <f t="shared" si="71"/>
        <v>0</v>
      </c>
    </row>
    <row r="595" spans="1:13" x14ac:dyDescent="0.2">
      <c r="A595" s="4"/>
      <c r="B595" s="4"/>
      <c r="C595" s="4"/>
      <c r="D595" s="4">
        <v>613212</v>
      </c>
      <c r="E595" s="258"/>
      <c r="F595" s="5" t="s">
        <v>188</v>
      </c>
      <c r="G595" s="41">
        <v>0</v>
      </c>
      <c r="H595" s="41"/>
      <c r="I595" s="46"/>
      <c r="J595" s="46"/>
      <c r="K595" s="46">
        <f t="shared" si="69"/>
        <v>0</v>
      </c>
      <c r="L595" s="103" t="e">
        <f t="shared" si="70"/>
        <v>#DIV/0!</v>
      </c>
      <c r="M595" s="75">
        <f t="shared" si="71"/>
        <v>0</v>
      </c>
    </row>
    <row r="596" spans="1:13" x14ac:dyDescent="0.2">
      <c r="A596" s="4"/>
      <c r="B596" s="4"/>
      <c r="C596" s="4"/>
      <c r="D596" s="11">
        <v>613300</v>
      </c>
      <c r="E596" s="257" t="s">
        <v>426</v>
      </c>
      <c r="F596" s="10" t="s">
        <v>319</v>
      </c>
      <c r="G596" s="40">
        <f>SUM(G597:G598)</f>
        <v>3000</v>
      </c>
      <c r="H596" s="40">
        <f>SUM(H597:H598)</f>
        <v>3000</v>
      </c>
      <c r="I596" s="40">
        <f>SUM(I597:I598)</f>
        <v>0</v>
      </c>
      <c r="J596" s="40">
        <f>SUM(J597:J598)</f>
        <v>0</v>
      </c>
      <c r="K596" s="47">
        <f t="shared" si="69"/>
        <v>3000</v>
      </c>
      <c r="L596" s="101">
        <f t="shared" si="70"/>
        <v>100</v>
      </c>
      <c r="M596" s="102">
        <f t="shared" si="71"/>
        <v>0</v>
      </c>
    </row>
    <row r="597" spans="1:13" x14ac:dyDescent="0.2">
      <c r="A597" s="4"/>
      <c r="B597" s="4"/>
      <c r="C597" s="4"/>
      <c r="D597" s="4">
        <v>613321</v>
      </c>
      <c r="E597" s="258"/>
      <c r="F597" s="5" t="s">
        <v>189</v>
      </c>
      <c r="G597" s="41">
        <v>0</v>
      </c>
      <c r="H597" s="41"/>
      <c r="I597" s="46"/>
      <c r="J597" s="46"/>
      <c r="K597" s="46">
        <f t="shared" si="69"/>
        <v>0</v>
      </c>
      <c r="L597" s="103" t="e">
        <f t="shared" si="70"/>
        <v>#DIV/0!</v>
      </c>
      <c r="M597" s="75">
        <f t="shared" si="71"/>
        <v>0</v>
      </c>
    </row>
    <row r="598" spans="1:13" x14ac:dyDescent="0.2">
      <c r="A598" s="4"/>
      <c r="B598" s="4"/>
      <c r="C598" s="4"/>
      <c r="D598" s="4">
        <v>613311</v>
      </c>
      <c r="E598" s="258"/>
      <c r="F598" s="5" t="s">
        <v>206</v>
      </c>
      <c r="G598" s="41">
        <v>3000</v>
      </c>
      <c r="H598" s="41">
        <v>3000</v>
      </c>
      <c r="I598" s="46"/>
      <c r="J598" s="46"/>
      <c r="K598" s="46">
        <f t="shared" si="69"/>
        <v>3000</v>
      </c>
      <c r="L598" s="103">
        <f t="shared" si="70"/>
        <v>100</v>
      </c>
      <c r="M598" s="75">
        <f t="shared" si="71"/>
        <v>0</v>
      </c>
    </row>
    <row r="599" spans="1:13" x14ac:dyDescent="0.2">
      <c r="A599" s="4"/>
      <c r="B599" s="4"/>
      <c r="C599" s="4"/>
      <c r="D599" s="11">
        <v>613400</v>
      </c>
      <c r="E599" s="257" t="s">
        <v>426</v>
      </c>
      <c r="F599" s="10" t="s">
        <v>190</v>
      </c>
      <c r="G599" s="40">
        <f>SUM(G600:G601)</f>
        <v>1550</v>
      </c>
      <c r="H599" s="40">
        <f>SUM(H600:H601)</f>
        <v>1550</v>
      </c>
      <c r="I599" s="40">
        <f>SUM(I600:I601)</f>
        <v>0</v>
      </c>
      <c r="J599" s="40">
        <f>SUM(J600:J601)</f>
        <v>0</v>
      </c>
      <c r="K599" s="47">
        <f t="shared" si="69"/>
        <v>1550</v>
      </c>
      <c r="L599" s="101">
        <f t="shared" si="70"/>
        <v>100</v>
      </c>
      <c r="M599" s="102">
        <f t="shared" si="71"/>
        <v>0</v>
      </c>
    </row>
    <row r="600" spans="1:13" x14ac:dyDescent="0.2">
      <c r="A600" s="4"/>
      <c r="B600" s="4"/>
      <c r="C600" s="4"/>
      <c r="D600" s="4">
        <v>613410</v>
      </c>
      <c r="E600" s="258"/>
      <c r="F600" s="5" t="s">
        <v>191</v>
      </c>
      <c r="G600" s="182">
        <v>1550</v>
      </c>
      <c r="H600" s="182">
        <v>1550</v>
      </c>
      <c r="I600" s="46"/>
      <c r="J600" s="46"/>
      <c r="K600" s="46">
        <f t="shared" si="69"/>
        <v>1550</v>
      </c>
      <c r="L600" s="104">
        <f t="shared" si="70"/>
        <v>100</v>
      </c>
      <c r="M600" s="75">
        <f t="shared" si="71"/>
        <v>0</v>
      </c>
    </row>
    <row r="601" spans="1:13" x14ac:dyDescent="0.2">
      <c r="A601" s="4"/>
      <c r="B601" s="4"/>
      <c r="C601" s="4"/>
      <c r="D601" s="4">
        <v>613430</v>
      </c>
      <c r="E601" s="258"/>
      <c r="F601" s="5" t="s">
        <v>192</v>
      </c>
      <c r="G601" s="41">
        <v>0</v>
      </c>
      <c r="H601" s="41">
        <v>0</v>
      </c>
      <c r="I601" s="46"/>
      <c r="J601" s="46"/>
      <c r="K601" s="46">
        <f t="shared" si="69"/>
        <v>0</v>
      </c>
      <c r="L601" s="103" t="e">
        <f t="shared" si="70"/>
        <v>#DIV/0!</v>
      </c>
      <c r="M601" s="75">
        <f t="shared" si="71"/>
        <v>0</v>
      </c>
    </row>
    <row r="602" spans="1:13" x14ac:dyDescent="0.2">
      <c r="A602" s="4"/>
      <c r="B602" s="4"/>
      <c r="C602" s="4"/>
      <c r="D602" s="11">
        <v>613500</v>
      </c>
      <c r="E602" s="257" t="s">
        <v>426</v>
      </c>
      <c r="F602" s="10" t="s">
        <v>26</v>
      </c>
      <c r="G602" s="40">
        <v>0</v>
      </c>
      <c r="H602" s="40">
        <v>0</v>
      </c>
      <c r="I602" s="47"/>
      <c r="J602" s="47"/>
      <c r="K602" s="47">
        <f t="shared" si="69"/>
        <v>0</v>
      </c>
      <c r="L602" s="101" t="e">
        <f t="shared" si="70"/>
        <v>#DIV/0!</v>
      </c>
      <c r="M602" s="102">
        <f t="shared" si="71"/>
        <v>0</v>
      </c>
    </row>
    <row r="603" spans="1:13" x14ac:dyDescent="0.2">
      <c r="A603" s="4"/>
      <c r="B603" s="4"/>
      <c r="C603" s="4"/>
      <c r="D603" s="11">
        <v>613700</v>
      </c>
      <c r="E603" s="257" t="s">
        <v>426</v>
      </c>
      <c r="F603" s="10" t="s">
        <v>28</v>
      </c>
      <c r="G603" s="40">
        <v>0</v>
      </c>
      <c r="H603" s="40">
        <v>0</v>
      </c>
      <c r="I603" s="47"/>
      <c r="J603" s="47"/>
      <c r="K603" s="47">
        <f t="shared" si="69"/>
        <v>0</v>
      </c>
      <c r="L603" s="101" t="e">
        <f t="shared" si="70"/>
        <v>#DIV/0!</v>
      </c>
      <c r="M603" s="102">
        <f t="shared" si="71"/>
        <v>0</v>
      </c>
    </row>
    <row r="604" spans="1:13" x14ac:dyDescent="0.2">
      <c r="A604" s="4"/>
      <c r="B604" s="4"/>
      <c r="C604" s="4"/>
      <c r="D604" s="11">
        <v>613800</v>
      </c>
      <c r="E604" s="257" t="s">
        <v>426</v>
      </c>
      <c r="F604" s="10" t="s">
        <v>201</v>
      </c>
      <c r="G604" s="40">
        <v>0</v>
      </c>
      <c r="H604" s="40">
        <v>0</v>
      </c>
      <c r="I604" s="47"/>
      <c r="J604" s="47"/>
      <c r="K604" s="47">
        <f t="shared" ref="K604:K622" si="72">SUM(H604:J604)</f>
        <v>0</v>
      </c>
      <c r="L604" s="101" t="e">
        <f t="shared" ref="L604:L622" si="73">K604/G604*100</f>
        <v>#DIV/0!</v>
      </c>
      <c r="M604" s="102">
        <f t="shared" ref="M604:M622" si="74">K604-G604</f>
        <v>0</v>
      </c>
    </row>
    <row r="605" spans="1:13" ht="33.75" x14ac:dyDescent="0.2">
      <c r="A605" s="4"/>
      <c r="B605" s="4"/>
      <c r="C605" s="4"/>
      <c r="D605" s="11">
        <v>613900</v>
      </c>
      <c r="E605" s="257" t="s">
        <v>426</v>
      </c>
      <c r="F605" s="14" t="s">
        <v>284</v>
      </c>
      <c r="G605" s="40">
        <f>SUM(G606:G616)</f>
        <v>259</v>
      </c>
      <c r="H605" s="40">
        <f>SUM(H606:H616)</f>
        <v>259</v>
      </c>
      <c r="I605" s="40">
        <f>SUM(I606:I616)</f>
        <v>0</v>
      </c>
      <c r="J605" s="40">
        <f>SUM(J606:J616)</f>
        <v>0</v>
      </c>
      <c r="K605" s="47">
        <f t="shared" si="72"/>
        <v>259</v>
      </c>
      <c r="L605" s="101">
        <f t="shared" si="73"/>
        <v>100</v>
      </c>
      <c r="M605" s="102">
        <f t="shared" si="74"/>
        <v>0</v>
      </c>
    </row>
    <row r="606" spans="1:13" x14ac:dyDescent="0.2">
      <c r="A606" s="4"/>
      <c r="B606" s="4"/>
      <c r="C606" s="4"/>
      <c r="D606" s="4">
        <v>613910</v>
      </c>
      <c r="E606" s="258"/>
      <c r="F606" s="5" t="s">
        <v>202</v>
      </c>
      <c r="G606" s="41"/>
      <c r="H606" s="41"/>
      <c r="I606" s="46"/>
      <c r="J606" s="46"/>
      <c r="K606" s="46">
        <f t="shared" si="72"/>
        <v>0</v>
      </c>
      <c r="L606" s="103" t="e">
        <f t="shared" si="73"/>
        <v>#DIV/0!</v>
      </c>
      <c r="M606" s="75">
        <f t="shared" si="74"/>
        <v>0</v>
      </c>
    </row>
    <row r="607" spans="1:13" x14ac:dyDescent="0.2">
      <c r="A607" s="4"/>
      <c r="B607" s="4"/>
      <c r="C607" s="4"/>
      <c r="D607" s="4">
        <v>613914</v>
      </c>
      <c r="E607" s="258"/>
      <c r="F607" s="5" t="s">
        <v>195</v>
      </c>
      <c r="G607" s="41"/>
      <c r="H607" s="41"/>
      <c r="I607" s="46"/>
      <c r="J607" s="46"/>
      <c r="K607" s="46">
        <f t="shared" si="72"/>
        <v>0</v>
      </c>
      <c r="L607" s="103" t="e">
        <f t="shared" si="73"/>
        <v>#DIV/0!</v>
      </c>
      <c r="M607" s="75">
        <f t="shared" si="74"/>
        <v>0</v>
      </c>
    </row>
    <row r="608" spans="1:13" x14ac:dyDescent="0.2">
      <c r="A608" s="4"/>
      <c r="B608" s="4"/>
      <c r="C608" s="4"/>
      <c r="D608" s="4">
        <v>613920</v>
      </c>
      <c r="E608" s="258"/>
      <c r="F608" s="5" t="s">
        <v>196</v>
      </c>
      <c r="G608" s="41"/>
      <c r="H608" s="41"/>
      <c r="I608" s="46"/>
      <c r="J608" s="46"/>
      <c r="K608" s="46">
        <f t="shared" si="72"/>
        <v>0</v>
      </c>
      <c r="L608" s="103" t="e">
        <f t="shared" si="73"/>
        <v>#DIV/0!</v>
      </c>
      <c r="M608" s="75">
        <f t="shared" si="74"/>
        <v>0</v>
      </c>
    </row>
    <row r="609" spans="1:13" x14ac:dyDescent="0.2">
      <c r="A609" s="4"/>
      <c r="B609" s="4"/>
      <c r="C609" s="4"/>
      <c r="D609" s="4">
        <v>613937</v>
      </c>
      <c r="E609" s="258"/>
      <c r="F609" s="5" t="s">
        <v>134</v>
      </c>
      <c r="G609" s="41"/>
      <c r="H609" s="41"/>
      <c r="I609" s="46"/>
      <c r="J609" s="46"/>
      <c r="K609" s="46">
        <f t="shared" si="72"/>
        <v>0</v>
      </c>
      <c r="L609" s="103" t="e">
        <f t="shared" si="73"/>
        <v>#DIV/0!</v>
      </c>
      <c r="M609" s="75">
        <f t="shared" si="74"/>
        <v>0</v>
      </c>
    </row>
    <row r="610" spans="1:13" x14ac:dyDescent="0.2">
      <c r="A610" s="4"/>
      <c r="B610" s="4"/>
      <c r="C610" s="4"/>
      <c r="D610" s="4">
        <v>613938</v>
      </c>
      <c r="E610" s="258"/>
      <c r="F610" s="5" t="s">
        <v>135</v>
      </c>
      <c r="G610" s="41"/>
      <c r="H610" s="41"/>
      <c r="I610" s="46">
        <v>0</v>
      </c>
      <c r="J610" s="46"/>
      <c r="K610" s="46">
        <f t="shared" si="72"/>
        <v>0</v>
      </c>
      <c r="L610" s="103" t="e">
        <f t="shared" si="73"/>
        <v>#DIV/0!</v>
      </c>
      <c r="M610" s="75">
        <f t="shared" si="74"/>
        <v>0</v>
      </c>
    </row>
    <row r="611" spans="1:13" x14ac:dyDescent="0.2">
      <c r="A611" s="4"/>
      <c r="B611" s="4"/>
      <c r="C611" s="4"/>
      <c r="D611" s="4">
        <v>613941</v>
      </c>
      <c r="E611" s="258"/>
      <c r="F611" s="5" t="s">
        <v>409</v>
      </c>
      <c r="G611" s="41">
        <v>0</v>
      </c>
      <c r="H611" s="41"/>
      <c r="I611" s="46"/>
      <c r="J611" s="46"/>
      <c r="K611" s="46">
        <f t="shared" si="72"/>
        <v>0</v>
      </c>
      <c r="L611" s="103" t="e">
        <f t="shared" si="73"/>
        <v>#DIV/0!</v>
      </c>
      <c r="M611" s="75">
        <f t="shared" si="74"/>
        <v>0</v>
      </c>
    </row>
    <row r="612" spans="1:13" x14ac:dyDescent="0.2">
      <c r="A612" s="4"/>
      <c r="B612" s="4"/>
      <c r="C612" s="4"/>
      <c r="D612" s="4">
        <v>613974</v>
      </c>
      <c r="E612" s="258"/>
      <c r="F612" s="5" t="s">
        <v>473</v>
      </c>
      <c r="G612" s="41">
        <v>0</v>
      </c>
      <c r="H612" s="41"/>
      <c r="I612" s="46"/>
      <c r="J612" s="46"/>
      <c r="K612" s="46">
        <f t="shared" si="72"/>
        <v>0</v>
      </c>
      <c r="L612" s="103" t="e">
        <f t="shared" si="73"/>
        <v>#DIV/0!</v>
      </c>
      <c r="M612" s="75">
        <f t="shared" si="74"/>
        <v>0</v>
      </c>
    </row>
    <row r="613" spans="1:13" ht="22.5" x14ac:dyDescent="0.2">
      <c r="A613" s="4"/>
      <c r="B613" s="4"/>
      <c r="C613" s="4"/>
      <c r="D613" s="4">
        <v>613976</v>
      </c>
      <c r="E613" s="258"/>
      <c r="F613" s="1" t="s">
        <v>322</v>
      </c>
      <c r="G613" s="41"/>
      <c r="H613" s="41"/>
      <c r="I613" s="46">
        <v>0</v>
      </c>
      <c r="J613" s="46"/>
      <c r="K613" s="46">
        <f t="shared" si="72"/>
        <v>0</v>
      </c>
      <c r="L613" s="103" t="e">
        <f t="shared" si="73"/>
        <v>#DIV/0!</v>
      </c>
      <c r="M613" s="75">
        <f t="shared" si="74"/>
        <v>0</v>
      </c>
    </row>
    <row r="614" spans="1:13" x14ac:dyDescent="0.2">
      <c r="A614" s="4"/>
      <c r="B614" s="4"/>
      <c r="C614" s="4"/>
      <c r="D614" s="4">
        <v>613980</v>
      </c>
      <c r="E614" s="258"/>
      <c r="F614" s="1" t="s">
        <v>261</v>
      </c>
      <c r="G614" s="41"/>
      <c r="H614" s="41"/>
      <c r="I614" s="46"/>
      <c r="J614" s="46"/>
      <c r="K614" s="46">
        <f t="shared" si="72"/>
        <v>0</v>
      </c>
      <c r="L614" s="103" t="e">
        <f t="shared" si="73"/>
        <v>#DIV/0!</v>
      </c>
      <c r="M614" s="75">
        <f t="shared" si="74"/>
        <v>0</v>
      </c>
    </row>
    <row r="615" spans="1:13" ht="22.5" x14ac:dyDescent="0.2">
      <c r="A615" s="4"/>
      <c r="B615" s="4"/>
      <c r="C615" s="4"/>
      <c r="D615" s="4">
        <v>613983</v>
      </c>
      <c r="E615" s="258"/>
      <c r="F615" s="1" t="s">
        <v>252</v>
      </c>
      <c r="G615" s="41">
        <v>259</v>
      </c>
      <c r="H615" s="41">
        <v>259</v>
      </c>
      <c r="I615" s="46"/>
      <c r="J615" s="46"/>
      <c r="K615" s="46">
        <f t="shared" si="72"/>
        <v>259</v>
      </c>
      <c r="L615" s="103">
        <f t="shared" si="73"/>
        <v>100</v>
      </c>
      <c r="M615" s="75">
        <f t="shared" si="74"/>
        <v>0</v>
      </c>
    </row>
    <row r="616" spans="1:13" x14ac:dyDescent="0.2">
      <c r="A616" s="4"/>
      <c r="B616" s="4"/>
      <c r="C616" s="4"/>
      <c r="D616" s="4">
        <v>613990</v>
      </c>
      <c r="E616" s="258"/>
      <c r="F616" s="1" t="s">
        <v>361</v>
      </c>
      <c r="G616" s="41"/>
      <c r="H616" s="41"/>
      <c r="I616" s="46"/>
      <c r="J616" s="46"/>
      <c r="K616" s="46">
        <f t="shared" si="72"/>
        <v>0</v>
      </c>
      <c r="L616" s="103" t="e">
        <f t="shared" si="73"/>
        <v>#DIV/0!</v>
      </c>
      <c r="M616" s="75">
        <f t="shared" si="74"/>
        <v>0</v>
      </c>
    </row>
    <row r="617" spans="1:13" x14ac:dyDescent="0.2">
      <c r="A617" s="4"/>
      <c r="B617" s="4"/>
      <c r="C617" s="4"/>
      <c r="D617" s="64">
        <v>820000</v>
      </c>
      <c r="E617" s="260"/>
      <c r="F617" s="65" t="s">
        <v>240</v>
      </c>
      <c r="G617" s="7">
        <f>SUM(G618:G621)</f>
        <v>0</v>
      </c>
      <c r="H617" s="7">
        <f>SUM(H618:H621)</f>
        <v>0</v>
      </c>
      <c r="I617" s="7">
        <f>SUM(I618:I621)</f>
        <v>0</v>
      </c>
      <c r="J617" s="7">
        <f>SUM(J618:J621)</f>
        <v>0</v>
      </c>
      <c r="K617" s="84">
        <f t="shared" si="72"/>
        <v>0</v>
      </c>
      <c r="L617" s="95" t="e">
        <f t="shared" si="73"/>
        <v>#DIV/0!</v>
      </c>
      <c r="M617" s="93">
        <f t="shared" si="74"/>
        <v>0</v>
      </c>
    </row>
    <row r="618" spans="1:13" x14ac:dyDescent="0.2">
      <c r="A618" s="4"/>
      <c r="B618" s="4"/>
      <c r="C618" s="4"/>
      <c r="D618" s="4">
        <v>821310</v>
      </c>
      <c r="E618" s="279"/>
      <c r="F618" s="5" t="s">
        <v>229</v>
      </c>
      <c r="G618" s="41"/>
      <c r="H618" s="41"/>
      <c r="I618" s="46"/>
      <c r="J618" s="46"/>
      <c r="K618" s="46">
        <f t="shared" si="72"/>
        <v>0</v>
      </c>
      <c r="L618" s="74" t="e">
        <f t="shared" si="73"/>
        <v>#DIV/0!</v>
      </c>
      <c r="M618" s="41">
        <f t="shared" si="74"/>
        <v>0</v>
      </c>
    </row>
    <row r="619" spans="1:13" x14ac:dyDescent="0.2">
      <c r="A619" s="4"/>
      <c r="B619" s="4"/>
      <c r="C619" s="4"/>
      <c r="D619" s="4">
        <v>821320</v>
      </c>
      <c r="E619" s="258"/>
      <c r="F619" s="5" t="s">
        <v>230</v>
      </c>
      <c r="G619" s="41"/>
      <c r="H619" s="41"/>
      <c r="I619" s="46"/>
      <c r="J619" s="46"/>
      <c r="K619" s="46">
        <f t="shared" si="72"/>
        <v>0</v>
      </c>
      <c r="L619" s="74" t="e">
        <f t="shared" si="73"/>
        <v>#DIV/0!</v>
      </c>
      <c r="M619" s="41">
        <f t="shared" si="74"/>
        <v>0</v>
      </c>
    </row>
    <row r="620" spans="1:13" x14ac:dyDescent="0.2">
      <c r="A620" s="4"/>
      <c r="B620" s="4"/>
      <c r="C620" s="4"/>
      <c r="D620" s="4">
        <v>812500</v>
      </c>
      <c r="E620" s="279"/>
      <c r="F620" s="5" t="s">
        <v>406</v>
      </c>
      <c r="G620" s="41"/>
      <c r="H620" s="41"/>
      <c r="I620" s="46"/>
      <c r="J620" s="46"/>
      <c r="K620" s="46">
        <f t="shared" si="72"/>
        <v>0</v>
      </c>
      <c r="L620" s="74" t="e">
        <f t="shared" si="73"/>
        <v>#DIV/0!</v>
      </c>
      <c r="M620" s="41">
        <f t="shared" si="74"/>
        <v>0</v>
      </c>
    </row>
    <row r="621" spans="1:13" x14ac:dyDescent="0.2">
      <c r="A621" s="4"/>
      <c r="B621" s="4"/>
      <c r="C621" s="4"/>
      <c r="D621" s="4">
        <v>821624</v>
      </c>
      <c r="E621" s="258"/>
      <c r="F621" s="5" t="s">
        <v>44</v>
      </c>
      <c r="G621" s="41"/>
      <c r="H621" s="41"/>
      <c r="I621" s="46"/>
      <c r="J621" s="46"/>
      <c r="K621" s="46">
        <f t="shared" si="72"/>
        <v>0</v>
      </c>
      <c r="L621" s="74" t="e">
        <f t="shared" si="73"/>
        <v>#DIV/0!</v>
      </c>
      <c r="M621" s="41">
        <f t="shared" si="74"/>
        <v>0</v>
      </c>
    </row>
    <row r="622" spans="1:13" x14ac:dyDescent="0.2">
      <c r="A622" s="4"/>
      <c r="B622" s="4"/>
      <c r="C622" s="4"/>
      <c r="D622" s="4"/>
      <c r="E622" s="258"/>
      <c r="F622" s="2" t="s">
        <v>46</v>
      </c>
      <c r="G622" s="7">
        <v>2</v>
      </c>
      <c r="H622" s="7">
        <v>2</v>
      </c>
      <c r="I622" s="7"/>
      <c r="J622" s="7"/>
      <c r="K622" s="84">
        <f t="shared" si="72"/>
        <v>2</v>
      </c>
      <c r="L622" s="95">
        <f t="shared" si="73"/>
        <v>100</v>
      </c>
      <c r="M622" s="93">
        <f t="shared" si="74"/>
        <v>0</v>
      </c>
    </row>
    <row r="623" spans="1:13" x14ac:dyDescent="0.2">
      <c r="F623" s="21"/>
      <c r="G623" s="54"/>
      <c r="H623" s="54"/>
      <c r="I623" s="54"/>
      <c r="J623" s="54"/>
      <c r="K623" s="54"/>
      <c r="L623" s="33"/>
      <c r="M623" s="22"/>
    </row>
    <row r="624" spans="1:13" x14ac:dyDescent="0.2">
      <c r="A624" s="300"/>
      <c r="F624" s="21"/>
      <c r="G624" s="54"/>
      <c r="H624" s="54"/>
      <c r="I624" s="54"/>
      <c r="J624" s="54"/>
      <c r="K624" s="54"/>
      <c r="L624" s="33"/>
      <c r="M624" s="22"/>
    </row>
    <row r="625" spans="1:13" ht="12.75" customHeight="1" x14ac:dyDescent="0.2">
      <c r="A625" s="5" t="s">
        <v>53</v>
      </c>
      <c r="B625" s="5" t="s">
        <v>49</v>
      </c>
      <c r="C625" s="5" t="s">
        <v>50</v>
      </c>
      <c r="D625" s="3" t="s">
        <v>7</v>
      </c>
      <c r="E625" s="3" t="s">
        <v>130</v>
      </c>
      <c r="F625" s="3" t="s">
        <v>51</v>
      </c>
      <c r="G625" s="520" t="s">
        <v>557</v>
      </c>
      <c r="H625" s="514" t="s">
        <v>328</v>
      </c>
      <c r="I625" s="514" t="s">
        <v>500</v>
      </c>
      <c r="J625" s="516" t="s">
        <v>324</v>
      </c>
      <c r="K625" s="512" t="s">
        <v>583</v>
      </c>
      <c r="L625" s="15" t="s">
        <v>52</v>
      </c>
      <c r="M625" s="3" t="s">
        <v>123</v>
      </c>
    </row>
    <row r="626" spans="1:13" ht="32.25" customHeight="1" x14ac:dyDescent="0.2">
      <c r="A626" s="85">
        <v>1</v>
      </c>
      <c r="B626" s="5"/>
      <c r="C626" s="5" t="s">
        <v>54</v>
      </c>
      <c r="D626" s="3" t="s">
        <v>11</v>
      </c>
      <c r="E626" s="3" t="s">
        <v>131</v>
      </c>
      <c r="F626" s="3" t="s">
        <v>55</v>
      </c>
      <c r="G626" s="522"/>
      <c r="H626" s="515"/>
      <c r="I626" s="513"/>
      <c r="J626" s="517"/>
      <c r="K626" s="523"/>
      <c r="L626" s="15" t="s">
        <v>325</v>
      </c>
      <c r="M626" s="3" t="s">
        <v>326</v>
      </c>
    </row>
    <row r="627" spans="1:13" x14ac:dyDescent="0.2">
      <c r="A627" s="3">
        <v>14</v>
      </c>
      <c r="B627" s="85">
        <v>2</v>
      </c>
      <c r="C627" s="85">
        <v>3</v>
      </c>
      <c r="D627" s="85">
        <v>4</v>
      </c>
      <c r="E627" s="85">
        <v>5</v>
      </c>
      <c r="F627" s="85">
        <v>6</v>
      </c>
      <c r="G627" s="85">
        <v>7</v>
      </c>
      <c r="H627" s="85">
        <v>8</v>
      </c>
      <c r="I627" s="85">
        <v>9</v>
      </c>
      <c r="J627" s="85">
        <v>10</v>
      </c>
      <c r="K627" s="209" t="s">
        <v>327</v>
      </c>
      <c r="L627" s="86">
        <v>12</v>
      </c>
      <c r="M627" s="85">
        <v>13</v>
      </c>
    </row>
    <row r="628" spans="1:13" x14ac:dyDescent="0.2">
      <c r="A628" s="4"/>
      <c r="B628" s="5"/>
      <c r="C628" s="5"/>
      <c r="D628" s="3"/>
      <c r="E628" s="3"/>
      <c r="F628" s="2" t="s">
        <v>70</v>
      </c>
      <c r="G628" s="41"/>
      <c r="H628" s="41"/>
      <c r="I628" s="46"/>
      <c r="J628" s="46"/>
      <c r="K628" s="46"/>
      <c r="L628" s="27"/>
      <c r="M628" s="5"/>
    </row>
    <row r="629" spans="1:13" x14ac:dyDescent="0.2">
      <c r="A629" s="4"/>
      <c r="B629" s="3" t="s">
        <v>65</v>
      </c>
      <c r="C629" s="3" t="s">
        <v>58</v>
      </c>
      <c r="D629" s="3"/>
      <c r="E629" s="3"/>
      <c r="F629" s="9" t="s">
        <v>1</v>
      </c>
      <c r="G629" s="41"/>
      <c r="H629" s="41"/>
      <c r="I629" s="46"/>
      <c r="J629" s="46"/>
      <c r="K629" s="46"/>
      <c r="L629" s="27"/>
      <c r="M629" s="5"/>
    </row>
    <row r="630" spans="1:13" x14ac:dyDescent="0.2">
      <c r="A630" s="4"/>
      <c r="B630" s="4"/>
      <c r="C630" s="4"/>
      <c r="D630" s="92"/>
      <c r="E630" s="92"/>
      <c r="F630" s="77" t="s">
        <v>275</v>
      </c>
      <c r="G630" s="98">
        <f>SUM(G631+G676)</f>
        <v>1590334</v>
      </c>
      <c r="H630" s="98">
        <f>SUM(H631+H676)</f>
        <v>1510334</v>
      </c>
      <c r="I630" s="98">
        <f>SUM(I631+I676)</f>
        <v>0</v>
      </c>
      <c r="J630" s="98">
        <f>SUM(J631+J676)</f>
        <v>80000</v>
      </c>
      <c r="K630" s="99">
        <f t="shared" ref="K630:K662" si="75">SUM(H630:J630)</f>
        <v>1590334</v>
      </c>
      <c r="L630" s="95">
        <f t="shared" ref="L630:L662" si="76">K630/G630*100</f>
        <v>100</v>
      </c>
      <c r="M630" s="93">
        <f t="shared" ref="M630:M662" si="77">K630-G630</f>
        <v>0</v>
      </c>
    </row>
    <row r="631" spans="1:13" x14ac:dyDescent="0.2">
      <c r="A631" s="4"/>
      <c r="B631" s="4"/>
      <c r="C631" s="4"/>
      <c r="D631" s="96">
        <v>610000</v>
      </c>
      <c r="E631" s="277"/>
      <c r="F631" s="97" t="s">
        <v>242</v>
      </c>
      <c r="G631" s="98">
        <f>SUM(G632+G646+G647)</f>
        <v>1510334</v>
      </c>
      <c r="H631" s="98">
        <f>SUM(H632+H646+H647)</f>
        <v>1510334</v>
      </c>
      <c r="I631" s="98">
        <f>SUM(I632+I646+I647)</f>
        <v>0</v>
      </c>
      <c r="J631" s="98">
        <f>SUM(J632+J646+J647)</f>
        <v>0</v>
      </c>
      <c r="K631" s="99">
        <f t="shared" si="75"/>
        <v>1510334</v>
      </c>
      <c r="L631" s="95">
        <f t="shared" si="76"/>
        <v>100</v>
      </c>
      <c r="M631" s="93">
        <f t="shared" si="77"/>
        <v>0</v>
      </c>
    </row>
    <row r="632" spans="1:13" x14ac:dyDescent="0.2">
      <c r="A632" s="4"/>
      <c r="B632" s="4"/>
      <c r="C632" s="4"/>
      <c r="D632" s="9">
        <v>611000</v>
      </c>
      <c r="E632" s="259"/>
      <c r="F632" s="10" t="s">
        <v>13</v>
      </c>
      <c r="G632" s="45">
        <f>SUM(G633+G638)</f>
        <v>1283147</v>
      </c>
      <c r="H632" s="45">
        <f>SUM(H633+H638)</f>
        <v>1283147</v>
      </c>
      <c r="I632" s="45">
        <f>SUM(I633+I638)</f>
        <v>0</v>
      </c>
      <c r="J632" s="45">
        <f>SUM(J633+J638)</f>
        <v>0</v>
      </c>
      <c r="K632" s="50">
        <f t="shared" si="75"/>
        <v>1283147</v>
      </c>
      <c r="L632" s="101">
        <f t="shared" si="76"/>
        <v>100</v>
      </c>
      <c r="M632" s="102">
        <f t="shared" si="77"/>
        <v>0</v>
      </c>
    </row>
    <row r="633" spans="1:13" x14ac:dyDescent="0.2">
      <c r="A633" s="4"/>
      <c r="B633" s="4"/>
      <c r="C633" s="4"/>
      <c r="D633" s="11">
        <v>611100</v>
      </c>
      <c r="E633" s="257" t="s">
        <v>426</v>
      </c>
      <c r="F633" s="10" t="s">
        <v>317</v>
      </c>
      <c r="G633" s="45">
        <f>SUM(G634:G637)</f>
        <v>1101340</v>
      </c>
      <c r="H633" s="45">
        <f>SUM(H634:H637)</f>
        <v>1101340</v>
      </c>
      <c r="I633" s="45">
        <f>SUM(I634:I637)</f>
        <v>0</v>
      </c>
      <c r="J633" s="45">
        <f>SUM(J634:J637)</f>
        <v>0</v>
      </c>
      <c r="K633" s="50">
        <f t="shared" si="75"/>
        <v>1101340</v>
      </c>
      <c r="L633" s="101">
        <f t="shared" si="76"/>
        <v>100</v>
      </c>
      <c r="M633" s="102">
        <f t="shared" si="77"/>
        <v>0</v>
      </c>
    </row>
    <row r="634" spans="1:13" x14ac:dyDescent="0.2">
      <c r="A634" s="4"/>
      <c r="B634" s="4"/>
      <c r="C634" s="4"/>
      <c r="D634" s="12">
        <v>611110</v>
      </c>
      <c r="E634" s="255"/>
      <c r="F634" s="5" t="s">
        <v>255</v>
      </c>
      <c r="G634" s="41">
        <v>751630</v>
      </c>
      <c r="H634" s="41">
        <v>751630</v>
      </c>
      <c r="I634" s="46"/>
      <c r="J634" s="46"/>
      <c r="K634" s="83">
        <f t="shared" si="75"/>
        <v>751630</v>
      </c>
      <c r="L634" s="103">
        <f t="shared" si="76"/>
        <v>100</v>
      </c>
      <c r="M634" s="75">
        <f t="shared" si="77"/>
        <v>0</v>
      </c>
    </row>
    <row r="635" spans="1:13" x14ac:dyDescent="0.2">
      <c r="A635" s="4"/>
      <c r="B635" s="4"/>
      <c r="C635" s="4"/>
      <c r="D635" s="12">
        <v>611130</v>
      </c>
      <c r="E635" s="255"/>
      <c r="F635" s="5" t="s">
        <v>14</v>
      </c>
      <c r="G635" s="41">
        <v>341415</v>
      </c>
      <c r="H635" s="41">
        <v>341415</v>
      </c>
      <c r="I635" s="46"/>
      <c r="J635" s="46"/>
      <c r="K635" s="83">
        <f t="shared" si="75"/>
        <v>341415</v>
      </c>
      <c r="L635" s="103">
        <f t="shared" si="76"/>
        <v>100</v>
      </c>
      <c r="M635" s="75">
        <f t="shared" si="77"/>
        <v>0</v>
      </c>
    </row>
    <row r="636" spans="1:13" x14ac:dyDescent="0.2">
      <c r="A636" s="4"/>
      <c r="B636" s="4"/>
      <c r="C636" s="4"/>
      <c r="D636" s="12">
        <v>611153</v>
      </c>
      <c r="E636" s="255"/>
      <c r="F636" s="5" t="s">
        <v>405</v>
      </c>
      <c r="G636" s="41">
        <v>8295</v>
      </c>
      <c r="H636" s="41">
        <v>8295</v>
      </c>
      <c r="I636" s="46"/>
      <c r="J636" s="46"/>
      <c r="K636" s="83">
        <f t="shared" si="75"/>
        <v>8295</v>
      </c>
      <c r="L636" s="103">
        <f t="shared" si="76"/>
        <v>100</v>
      </c>
      <c r="M636" s="75">
        <f t="shared" si="77"/>
        <v>0</v>
      </c>
    </row>
    <row r="637" spans="1:13" x14ac:dyDescent="0.2">
      <c r="A637" s="4"/>
      <c r="B637" s="4"/>
      <c r="C637" s="4"/>
      <c r="D637" s="12">
        <v>611155</v>
      </c>
      <c r="E637" s="255"/>
      <c r="F637" s="5" t="s">
        <v>18</v>
      </c>
      <c r="G637" s="41"/>
      <c r="H637" s="41">
        <v>0</v>
      </c>
      <c r="I637" s="46"/>
      <c r="J637" s="46"/>
      <c r="K637" s="83">
        <f t="shared" si="75"/>
        <v>0</v>
      </c>
      <c r="L637" s="103" t="e">
        <f t="shared" si="76"/>
        <v>#DIV/0!</v>
      </c>
      <c r="M637" s="75">
        <f t="shared" si="77"/>
        <v>0</v>
      </c>
    </row>
    <row r="638" spans="1:13" x14ac:dyDescent="0.2">
      <c r="A638" s="4"/>
      <c r="B638" s="4"/>
      <c r="C638" s="4"/>
      <c r="D638" s="11">
        <v>611200</v>
      </c>
      <c r="E638" s="257" t="s">
        <v>426</v>
      </c>
      <c r="F638" s="10" t="s">
        <v>318</v>
      </c>
      <c r="G638" s="45">
        <f>SUM(G639:G645)</f>
        <v>181807</v>
      </c>
      <c r="H638" s="45">
        <f>SUM(H639:H645)</f>
        <v>181807</v>
      </c>
      <c r="I638" s="45">
        <f>SUM(I639:I645)</f>
        <v>0</v>
      </c>
      <c r="J638" s="45">
        <f>SUM(J639:J645)</f>
        <v>0</v>
      </c>
      <c r="K638" s="50">
        <f t="shared" si="75"/>
        <v>181807</v>
      </c>
      <c r="L638" s="101">
        <f t="shared" si="76"/>
        <v>100</v>
      </c>
      <c r="M638" s="102">
        <f t="shared" si="77"/>
        <v>0</v>
      </c>
    </row>
    <row r="639" spans="1:13" x14ac:dyDescent="0.2">
      <c r="A639" s="4"/>
      <c r="B639" s="4"/>
      <c r="C639" s="4"/>
      <c r="D639" s="12">
        <v>611211</v>
      </c>
      <c r="E639" s="255"/>
      <c r="F639" s="5" t="s">
        <v>310</v>
      </c>
      <c r="G639" s="41">
        <v>13108</v>
      </c>
      <c r="H639" s="41">
        <v>13108</v>
      </c>
      <c r="I639" s="46"/>
      <c r="J639" s="46"/>
      <c r="K639" s="83">
        <f t="shared" si="75"/>
        <v>13108</v>
      </c>
      <c r="L639" s="103">
        <f t="shared" si="76"/>
        <v>100</v>
      </c>
      <c r="M639" s="75">
        <f t="shared" si="77"/>
        <v>0</v>
      </c>
    </row>
    <row r="640" spans="1:13" x14ac:dyDescent="0.2">
      <c r="A640" s="4"/>
      <c r="B640" s="4"/>
      <c r="C640" s="4"/>
      <c r="D640" s="12">
        <v>611214</v>
      </c>
      <c r="E640" s="255"/>
      <c r="F640" s="5" t="s">
        <v>142</v>
      </c>
      <c r="G640" s="41">
        <v>3000</v>
      </c>
      <c r="H640" s="41">
        <v>3000</v>
      </c>
      <c r="I640" s="46"/>
      <c r="J640" s="46"/>
      <c r="K640" s="83">
        <f t="shared" si="75"/>
        <v>3000</v>
      </c>
      <c r="L640" s="103">
        <f t="shared" si="76"/>
        <v>100</v>
      </c>
      <c r="M640" s="75">
        <f t="shared" si="77"/>
        <v>0</v>
      </c>
    </row>
    <row r="641" spans="1:13" x14ac:dyDescent="0.2">
      <c r="A641" s="4"/>
      <c r="B641" s="4"/>
      <c r="C641" s="4"/>
      <c r="D641" s="12">
        <v>611216</v>
      </c>
      <c r="E641" s="255"/>
      <c r="F641" s="5" t="s">
        <v>143</v>
      </c>
      <c r="G641" s="41">
        <v>4800</v>
      </c>
      <c r="H641" s="41">
        <v>4800</v>
      </c>
      <c r="I641" s="46"/>
      <c r="J641" s="46"/>
      <c r="K641" s="83">
        <f t="shared" si="75"/>
        <v>4800</v>
      </c>
      <c r="L641" s="103">
        <f t="shared" si="76"/>
        <v>100</v>
      </c>
      <c r="M641" s="75">
        <f t="shared" si="77"/>
        <v>0</v>
      </c>
    </row>
    <row r="642" spans="1:13" x14ac:dyDescent="0.2">
      <c r="A642" s="4"/>
      <c r="B642" s="4"/>
      <c r="C642" s="4"/>
      <c r="D642" s="12">
        <v>611221</v>
      </c>
      <c r="E642" s="255"/>
      <c r="F642" s="5" t="s">
        <v>15</v>
      </c>
      <c r="G642" s="41">
        <v>61954</v>
      </c>
      <c r="H642" s="41">
        <v>61954</v>
      </c>
      <c r="I642" s="46"/>
      <c r="J642" s="46"/>
      <c r="K642" s="83">
        <f t="shared" si="75"/>
        <v>61954</v>
      </c>
      <c r="L642" s="103">
        <f t="shared" si="76"/>
        <v>100</v>
      </c>
      <c r="M642" s="75">
        <f t="shared" si="77"/>
        <v>0</v>
      </c>
    </row>
    <row r="643" spans="1:13" x14ac:dyDescent="0.2">
      <c r="A643" s="4"/>
      <c r="B643" s="4"/>
      <c r="C643" s="4"/>
      <c r="D643" s="4">
        <v>611224</v>
      </c>
      <c r="E643" s="258"/>
      <c r="F643" s="5" t="s">
        <v>16</v>
      </c>
      <c r="G643" s="41">
        <v>12464</v>
      </c>
      <c r="H643" s="41">
        <v>12464</v>
      </c>
      <c r="I643" s="46"/>
      <c r="J643" s="46"/>
      <c r="K643" s="83">
        <f t="shared" si="75"/>
        <v>12464</v>
      </c>
      <c r="L643" s="103">
        <f t="shared" si="76"/>
        <v>100</v>
      </c>
      <c r="M643" s="75">
        <f t="shared" si="77"/>
        <v>0</v>
      </c>
    </row>
    <row r="644" spans="1:13" x14ac:dyDescent="0.2">
      <c r="A644" s="4"/>
      <c r="B644" s="4"/>
      <c r="C644" s="4"/>
      <c r="D644" s="4">
        <v>611225</v>
      </c>
      <c r="E644" s="258"/>
      <c r="F644" s="5" t="s">
        <v>72</v>
      </c>
      <c r="G644" s="41">
        <v>75575</v>
      </c>
      <c r="H644" s="41">
        <v>75575</v>
      </c>
      <c r="I644" s="46"/>
      <c r="J644" s="46"/>
      <c r="K644" s="83">
        <f t="shared" si="75"/>
        <v>75575</v>
      </c>
      <c r="L644" s="103">
        <f t="shared" si="76"/>
        <v>100</v>
      </c>
      <c r="M644" s="75">
        <f t="shared" si="77"/>
        <v>0</v>
      </c>
    </row>
    <row r="645" spans="1:13" x14ac:dyDescent="0.2">
      <c r="A645" s="4"/>
      <c r="B645" s="4"/>
      <c r="C645" s="4"/>
      <c r="D645" s="4">
        <v>611227</v>
      </c>
      <c r="E645" s="258"/>
      <c r="F645" s="5" t="s">
        <v>19</v>
      </c>
      <c r="G645" s="41">
        <v>10906</v>
      </c>
      <c r="H645" s="41">
        <v>10906</v>
      </c>
      <c r="I645" s="46"/>
      <c r="J645" s="46"/>
      <c r="K645" s="83">
        <f t="shared" si="75"/>
        <v>10906</v>
      </c>
      <c r="L645" s="103">
        <f t="shared" si="76"/>
        <v>100</v>
      </c>
      <c r="M645" s="75">
        <f t="shared" si="77"/>
        <v>0</v>
      </c>
    </row>
    <row r="646" spans="1:13" x14ac:dyDescent="0.2">
      <c r="A646" s="4"/>
      <c r="B646" s="4"/>
      <c r="C646" s="4"/>
      <c r="D646" s="9">
        <v>612100</v>
      </c>
      <c r="E646" s="259" t="s">
        <v>426</v>
      </c>
      <c r="F646" s="10" t="s">
        <v>20</v>
      </c>
      <c r="G646" s="40">
        <v>55067</v>
      </c>
      <c r="H646" s="40">
        <v>55067</v>
      </c>
      <c r="I646" s="47"/>
      <c r="J646" s="47"/>
      <c r="K646" s="50">
        <f t="shared" si="75"/>
        <v>55067</v>
      </c>
      <c r="L646" s="101">
        <f t="shared" si="76"/>
        <v>100</v>
      </c>
      <c r="M646" s="102">
        <f t="shared" si="77"/>
        <v>0</v>
      </c>
    </row>
    <row r="647" spans="1:13" x14ac:dyDescent="0.2">
      <c r="A647" s="4"/>
      <c r="B647" s="4"/>
      <c r="C647" s="4"/>
      <c r="D647" s="9">
        <v>613000</v>
      </c>
      <c r="E647" s="259"/>
      <c r="F647" s="10" t="s">
        <v>185</v>
      </c>
      <c r="G647" s="45">
        <v>172120</v>
      </c>
      <c r="H647" s="45">
        <f>SUM(H648+H651+H654+H657+H661+H662+H663+H664)</f>
        <v>172120</v>
      </c>
      <c r="I647" s="45">
        <f>SUM(I648+I651+I654+I657+I661+I662+I663+I664)</f>
        <v>0</v>
      </c>
      <c r="J647" s="45">
        <f>SUM(J648+J651+J654+J657+J661+J662+J663+J664)</f>
        <v>0</v>
      </c>
      <c r="K647" s="50">
        <f t="shared" si="75"/>
        <v>172120</v>
      </c>
      <c r="L647" s="101">
        <f t="shared" si="76"/>
        <v>100</v>
      </c>
      <c r="M647" s="102">
        <f t="shared" si="77"/>
        <v>0</v>
      </c>
    </row>
    <row r="648" spans="1:13" x14ac:dyDescent="0.2">
      <c r="A648" s="4"/>
      <c r="B648" s="4"/>
      <c r="C648" s="4"/>
      <c r="D648" s="11">
        <v>613100</v>
      </c>
      <c r="E648" s="257" t="s">
        <v>426</v>
      </c>
      <c r="F648" s="10" t="s">
        <v>175</v>
      </c>
      <c r="G648" s="45">
        <f>SUM(G649:G650)</f>
        <v>12000</v>
      </c>
      <c r="H648" s="45">
        <f>SUM(H649:H650)</f>
        <v>12000</v>
      </c>
      <c r="I648" s="45">
        <f>SUM(I649:I650)</f>
        <v>0</v>
      </c>
      <c r="J648" s="45">
        <f>SUM(J649:J650)</f>
        <v>0</v>
      </c>
      <c r="K648" s="50">
        <f t="shared" si="75"/>
        <v>12000</v>
      </c>
      <c r="L648" s="101">
        <f t="shared" si="76"/>
        <v>100</v>
      </c>
      <c r="M648" s="102">
        <f t="shared" si="77"/>
        <v>0</v>
      </c>
    </row>
    <row r="649" spans="1:13" x14ac:dyDescent="0.2">
      <c r="A649" s="4"/>
      <c r="B649" s="4"/>
      <c r="C649" s="4"/>
      <c r="D649" s="4">
        <v>613110</v>
      </c>
      <c r="E649" s="258"/>
      <c r="F649" s="5" t="s">
        <v>174</v>
      </c>
      <c r="G649" s="41">
        <v>10000</v>
      </c>
      <c r="H649" s="41">
        <v>10000</v>
      </c>
      <c r="I649" s="46"/>
      <c r="J649" s="46"/>
      <c r="K649" s="83">
        <f t="shared" si="75"/>
        <v>10000</v>
      </c>
      <c r="L649" s="103">
        <f t="shared" si="76"/>
        <v>100</v>
      </c>
      <c r="M649" s="75">
        <f t="shared" si="77"/>
        <v>0</v>
      </c>
    </row>
    <row r="650" spans="1:13" x14ac:dyDescent="0.2">
      <c r="A650" s="4"/>
      <c r="B650" s="4"/>
      <c r="C650" s="4"/>
      <c r="D650" s="4">
        <v>613120</v>
      </c>
      <c r="E650" s="258"/>
      <c r="F650" s="5" t="s">
        <v>22</v>
      </c>
      <c r="G650" s="41">
        <v>2000</v>
      </c>
      <c r="H650" s="41">
        <v>2000</v>
      </c>
      <c r="I650" s="46"/>
      <c r="J650" s="46"/>
      <c r="K650" s="83">
        <f t="shared" si="75"/>
        <v>2000</v>
      </c>
      <c r="L650" s="103">
        <f t="shared" si="76"/>
        <v>100</v>
      </c>
      <c r="M650" s="75">
        <f t="shared" si="77"/>
        <v>0</v>
      </c>
    </row>
    <row r="651" spans="1:13" x14ac:dyDescent="0.2">
      <c r="A651" s="4"/>
      <c r="B651" s="4"/>
      <c r="C651" s="4"/>
      <c r="D651" s="11">
        <v>613200</v>
      </c>
      <c r="E651" s="257" t="s">
        <v>426</v>
      </c>
      <c r="F651" s="10" t="s">
        <v>186</v>
      </c>
      <c r="G651" s="45">
        <f>SUM(G652:G653)</f>
        <v>13000</v>
      </c>
      <c r="H651" s="45">
        <f>SUM(H652:H653)</f>
        <v>13000</v>
      </c>
      <c r="I651" s="45">
        <f>SUM(I652:I653)</f>
        <v>0</v>
      </c>
      <c r="J651" s="45">
        <f>SUM(J652:J653)</f>
        <v>0</v>
      </c>
      <c r="K651" s="50">
        <f t="shared" si="75"/>
        <v>13000</v>
      </c>
      <c r="L651" s="101">
        <f t="shared" si="76"/>
        <v>100</v>
      </c>
      <c r="M651" s="102">
        <f t="shared" si="77"/>
        <v>0</v>
      </c>
    </row>
    <row r="652" spans="1:13" x14ac:dyDescent="0.2">
      <c r="A652" s="4"/>
      <c r="B652" s="4"/>
      <c r="C652" s="4"/>
      <c r="D652" s="4">
        <v>613211</v>
      </c>
      <c r="E652" s="258"/>
      <c r="F652" s="5" t="s">
        <v>187</v>
      </c>
      <c r="G652" s="41"/>
      <c r="H652" s="41"/>
      <c r="I652" s="46"/>
      <c r="J652" s="46"/>
      <c r="K652" s="83">
        <f t="shared" si="75"/>
        <v>0</v>
      </c>
      <c r="L652" s="103" t="e">
        <f t="shared" si="76"/>
        <v>#DIV/0!</v>
      </c>
      <c r="M652" s="75">
        <f t="shared" si="77"/>
        <v>0</v>
      </c>
    </row>
    <row r="653" spans="1:13" x14ac:dyDescent="0.2">
      <c r="A653" s="4"/>
      <c r="B653" s="4"/>
      <c r="C653" s="4"/>
      <c r="D653" s="4">
        <v>613212</v>
      </c>
      <c r="E653" s="258"/>
      <c r="F653" s="5" t="s">
        <v>188</v>
      </c>
      <c r="G653" s="41">
        <v>13000</v>
      </c>
      <c r="H653" s="41">
        <v>13000</v>
      </c>
      <c r="I653" s="46"/>
      <c r="J653" s="46"/>
      <c r="K653" s="83">
        <f t="shared" si="75"/>
        <v>13000</v>
      </c>
      <c r="L653" s="103">
        <f t="shared" si="76"/>
        <v>100</v>
      </c>
      <c r="M653" s="75">
        <f t="shared" si="77"/>
        <v>0</v>
      </c>
    </row>
    <row r="654" spans="1:13" x14ac:dyDescent="0.2">
      <c r="A654" s="4"/>
      <c r="B654" s="4"/>
      <c r="C654" s="4"/>
      <c r="D654" s="11">
        <v>613300</v>
      </c>
      <c r="E654" s="257" t="s">
        <v>426</v>
      </c>
      <c r="F654" s="10" t="s">
        <v>319</v>
      </c>
      <c r="G654" s="45">
        <f>SUM(G655:G656)</f>
        <v>20000</v>
      </c>
      <c r="H654" s="45">
        <f>SUM(H655:H656)</f>
        <v>20000</v>
      </c>
      <c r="I654" s="45">
        <f>SUM(I655:I656)</f>
        <v>0</v>
      </c>
      <c r="J654" s="45">
        <f>SUM(J655:J656)</f>
        <v>0</v>
      </c>
      <c r="K654" s="50">
        <f t="shared" si="75"/>
        <v>20000</v>
      </c>
      <c r="L654" s="101">
        <f t="shared" si="76"/>
        <v>100</v>
      </c>
      <c r="M654" s="102">
        <f t="shared" si="77"/>
        <v>0</v>
      </c>
    </row>
    <row r="655" spans="1:13" x14ac:dyDescent="0.2">
      <c r="A655" s="4"/>
      <c r="B655" s="4"/>
      <c r="C655" s="4"/>
      <c r="D655" s="4">
        <v>613321</v>
      </c>
      <c r="E655" s="258"/>
      <c r="F655" s="5" t="s">
        <v>189</v>
      </c>
      <c r="G655" s="41"/>
      <c r="H655" s="41"/>
      <c r="I655" s="46"/>
      <c r="J655" s="46"/>
      <c r="K655" s="83">
        <f t="shared" si="75"/>
        <v>0</v>
      </c>
      <c r="L655" s="103" t="e">
        <f t="shared" si="76"/>
        <v>#DIV/0!</v>
      </c>
      <c r="M655" s="75">
        <f t="shared" si="77"/>
        <v>0</v>
      </c>
    </row>
    <row r="656" spans="1:13" x14ac:dyDescent="0.2">
      <c r="A656" s="4"/>
      <c r="B656" s="4"/>
      <c r="C656" s="4"/>
      <c r="D656" s="4">
        <v>613311</v>
      </c>
      <c r="E656" s="258"/>
      <c r="F656" s="5" t="s">
        <v>206</v>
      </c>
      <c r="G656" s="182">
        <v>20000</v>
      </c>
      <c r="H656" s="182">
        <v>20000</v>
      </c>
      <c r="I656" s="46"/>
      <c r="J656" s="46"/>
      <c r="K656" s="83">
        <f t="shared" si="75"/>
        <v>20000</v>
      </c>
      <c r="L656" s="103">
        <f t="shared" si="76"/>
        <v>100</v>
      </c>
      <c r="M656" s="75">
        <f t="shared" si="77"/>
        <v>0</v>
      </c>
    </row>
    <row r="657" spans="1:15" x14ac:dyDescent="0.2">
      <c r="A657" s="4"/>
      <c r="B657" s="4"/>
      <c r="C657" s="4"/>
      <c r="D657" s="11">
        <v>613400</v>
      </c>
      <c r="E657" s="257" t="s">
        <v>426</v>
      </c>
      <c r="F657" s="10" t="s">
        <v>190</v>
      </c>
      <c r="G657" s="45">
        <f>SUM(G658:G660)</f>
        <v>20000</v>
      </c>
      <c r="H657" s="45">
        <f>SUM(H658:H660)</f>
        <v>20000</v>
      </c>
      <c r="I657" s="45">
        <f>SUM(I658:I660)</f>
        <v>0</v>
      </c>
      <c r="J657" s="45">
        <f>SUM(J658:J660)</f>
        <v>0</v>
      </c>
      <c r="K657" s="50">
        <f t="shared" si="75"/>
        <v>20000</v>
      </c>
      <c r="L657" s="101">
        <f t="shared" si="76"/>
        <v>100</v>
      </c>
      <c r="M657" s="102">
        <f t="shared" si="77"/>
        <v>0</v>
      </c>
    </row>
    <row r="658" spans="1:15" x14ac:dyDescent="0.2">
      <c r="A658" s="4"/>
      <c r="B658" s="4"/>
      <c r="C658" s="4"/>
      <c r="D658" s="4">
        <v>613410</v>
      </c>
      <c r="E658" s="258"/>
      <c r="F658" s="5" t="s">
        <v>191</v>
      </c>
      <c r="G658" s="41">
        <v>10000</v>
      </c>
      <c r="H658" s="41">
        <v>10000</v>
      </c>
      <c r="I658" s="46"/>
      <c r="J658" s="46"/>
      <c r="K658" s="83">
        <f t="shared" si="75"/>
        <v>10000</v>
      </c>
      <c r="L658" s="103">
        <f t="shared" si="76"/>
        <v>100</v>
      </c>
      <c r="M658" s="75">
        <f t="shared" si="77"/>
        <v>0</v>
      </c>
    </row>
    <row r="659" spans="1:15" x14ac:dyDescent="0.2">
      <c r="A659" s="4"/>
      <c r="B659" s="4"/>
      <c r="C659" s="4"/>
      <c r="D659" s="4">
        <v>613416</v>
      </c>
      <c r="E659" s="258"/>
      <c r="F659" s="5" t="s">
        <v>523</v>
      </c>
      <c r="G659" s="41">
        <v>5000</v>
      </c>
      <c r="H659" s="41">
        <v>5000</v>
      </c>
      <c r="I659" s="46"/>
      <c r="J659" s="46"/>
      <c r="K659" s="83">
        <f t="shared" si="75"/>
        <v>5000</v>
      </c>
      <c r="L659" s="103">
        <f t="shared" si="76"/>
        <v>100</v>
      </c>
      <c r="M659" s="75">
        <f t="shared" si="77"/>
        <v>0</v>
      </c>
    </row>
    <row r="660" spans="1:15" x14ac:dyDescent="0.2">
      <c r="A660" s="4"/>
      <c r="B660" s="4"/>
      <c r="C660" s="4"/>
      <c r="D660" s="4">
        <v>613430</v>
      </c>
      <c r="E660" s="258"/>
      <c r="F660" s="5" t="s">
        <v>192</v>
      </c>
      <c r="G660" s="41">
        <v>5000</v>
      </c>
      <c r="H660" s="41">
        <v>5000</v>
      </c>
      <c r="I660" s="46"/>
      <c r="J660" s="46"/>
      <c r="K660" s="83">
        <f t="shared" si="75"/>
        <v>5000</v>
      </c>
      <c r="L660" s="103">
        <f t="shared" si="76"/>
        <v>100</v>
      </c>
      <c r="M660" s="75">
        <f t="shared" si="77"/>
        <v>0</v>
      </c>
    </row>
    <row r="661" spans="1:15" x14ac:dyDescent="0.2">
      <c r="A661" s="4"/>
      <c r="B661" s="4"/>
      <c r="C661" s="4"/>
      <c r="D661" s="11">
        <v>613500</v>
      </c>
      <c r="E661" s="257" t="s">
        <v>426</v>
      </c>
      <c r="F661" s="10" t="s">
        <v>26</v>
      </c>
      <c r="G661" s="40">
        <v>4000</v>
      </c>
      <c r="H661" s="40">
        <v>4000</v>
      </c>
      <c r="I661" s="47"/>
      <c r="J661" s="47"/>
      <c r="K661" s="50">
        <f t="shared" si="75"/>
        <v>4000</v>
      </c>
      <c r="L661" s="101">
        <f t="shared" si="76"/>
        <v>100</v>
      </c>
      <c r="M661" s="102">
        <f t="shared" si="77"/>
        <v>0</v>
      </c>
    </row>
    <row r="662" spans="1:15" x14ac:dyDescent="0.2">
      <c r="A662" s="4"/>
      <c r="B662" s="4"/>
      <c r="C662" s="4"/>
      <c r="D662" s="11">
        <v>613700</v>
      </c>
      <c r="E662" s="257" t="s">
        <v>426</v>
      </c>
      <c r="F662" s="10" t="s">
        <v>28</v>
      </c>
      <c r="G662" s="40">
        <v>16000</v>
      </c>
      <c r="H662" s="40">
        <v>16000</v>
      </c>
      <c r="I662" s="47"/>
      <c r="J662" s="47"/>
      <c r="K662" s="50">
        <f t="shared" si="75"/>
        <v>16000</v>
      </c>
      <c r="L662" s="101">
        <f t="shared" si="76"/>
        <v>100</v>
      </c>
      <c r="M662" s="102">
        <f t="shared" si="77"/>
        <v>0</v>
      </c>
    </row>
    <row r="663" spans="1:15" x14ac:dyDescent="0.2">
      <c r="A663" s="4"/>
      <c r="B663" s="4"/>
      <c r="C663" s="4"/>
      <c r="D663" s="11">
        <v>613800</v>
      </c>
      <c r="E663" s="257" t="s">
        <v>426</v>
      </c>
      <c r="F663" s="10" t="s">
        <v>201</v>
      </c>
      <c r="G663" s="40">
        <v>1800</v>
      </c>
      <c r="H663" s="40">
        <v>1800</v>
      </c>
      <c r="I663" s="47"/>
      <c r="J663" s="47"/>
      <c r="K663" s="50">
        <f t="shared" ref="K663:K681" si="78">SUM(H663:J663)</f>
        <v>1800</v>
      </c>
      <c r="L663" s="101">
        <f t="shared" ref="L663:L681" si="79">K663/G663*100</f>
        <v>100</v>
      </c>
      <c r="M663" s="102">
        <f t="shared" ref="M663:M681" si="80">K663-G663</f>
        <v>0</v>
      </c>
    </row>
    <row r="664" spans="1:15" ht="33.75" x14ac:dyDescent="0.2">
      <c r="A664" s="4"/>
      <c r="B664" s="4"/>
      <c r="C664" s="4"/>
      <c r="D664" s="11">
        <v>613900</v>
      </c>
      <c r="E664" s="257" t="s">
        <v>426</v>
      </c>
      <c r="F664" s="14" t="s">
        <v>284</v>
      </c>
      <c r="G664" s="45">
        <f>SUM(G665:G675)</f>
        <v>85320</v>
      </c>
      <c r="H664" s="45">
        <f>SUM(H665:H675)</f>
        <v>85320</v>
      </c>
      <c r="I664" s="45">
        <f>SUM(I665:I675)</f>
        <v>0</v>
      </c>
      <c r="J664" s="45">
        <f>SUM(J665:J675)</f>
        <v>0</v>
      </c>
      <c r="K664" s="50">
        <f t="shared" si="78"/>
        <v>85320</v>
      </c>
      <c r="L664" s="101">
        <f t="shared" si="79"/>
        <v>100</v>
      </c>
      <c r="M664" s="102">
        <f t="shared" si="80"/>
        <v>0</v>
      </c>
    </row>
    <row r="665" spans="1:15" x14ac:dyDescent="0.2">
      <c r="A665" s="4"/>
      <c r="B665" s="4"/>
      <c r="C665" s="4"/>
      <c r="D665" s="4">
        <v>613910</v>
      </c>
      <c r="E665" s="258"/>
      <c r="F665" s="5" t="s">
        <v>194</v>
      </c>
      <c r="G665" s="41"/>
      <c r="H665" s="41"/>
      <c r="I665" s="46"/>
      <c r="J665" s="46"/>
      <c r="K665" s="83">
        <f t="shared" si="78"/>
        <v>0</v>
      </c>
      <c r="L665" s="103" t="e">
        <f t="shared" si="79"/>
        <v>#DIV/0!</v>
      </c>
      <c r="M665" s="75">
        <f t="shared" si="80"/>
        <v>0</v>
      </c>
    </row>
    <row r="666" spans="1:15" x14ac:dyDescent="0.2">
      <c r="A666" s="4"/>
      <c r="B666" s="4"/>
      <c r="C666" s="4"/>
      <c r="D666" s="4">
        <v>613914</v>
      </c>
      <c r="E666" s="258"/>
      <c r="F666" s="5" t="s">
        <v>195</v>
      </c>
      <c r="G666" s="41">
        <v>4000</v>
      </c>
      <c r="H666" s="41">
        <v>4000</v>
      </c>
      <c r="I666" s="46"/>
      <c r="J666" s="46"/>
      <c r="K666" s="83">
        <f t="shared" si="78"/>
        <v>4000</v>
      </c>
      <c r="L666" s="103">
        <f t="shared" si="79"/>
        <v>100</v>
      </c>
      <c r="M666" s="75">
        <f t="shared" si="80"/>
        <v>0</v>
      </c>
    </row>
    <row r="667" spans="1:15" x14ac:dyDescent="0.2">
      <c r="A667" s="4"/>
      <c r="B667" s="4"/>
      <c r="C667" s="4"/>
      <c r="D667" s="4">
        <v>613920</v>
      </c>
      <c r="E667" s="258"/>
      <c r="F667" s="5" t="s">
        <v>196</v>
      </c>
      <c r="G667" s="41">
        <v>2000</v>
      </c>
      <c r="H667" s="41">
        <v>2000</v>
      </c>
      <c r="I667" s="46"/>
      <c r="J667" s="46"/>
      <c r="K667" s="83">
        <f t="shared" si="78"/>
        <v>2000</v>
      </c>
      <c r="L667" s="103">
        <f t="shared" si="79"/>
        <v>100</v>
      </c>
      <c r="M667" s="75">
        <f t="shared" si="80"/>
        <v>0</v>
      </c>
      <c r="O667" s="36"/>
    </row>
    <row r="668" spans="1:15" x14ac:dyDescent="0.2">
      <c r="A668" s="4"/>
      <c r="B668" s="4"/>
      <c r="C668" s="4"/>
      <c r="D668" s="4">
        <v>613937</v>
      </c>
      <c r="E668" s="258"/>
      <c r="F668" s="5" t="s">
        <v>140</v>
      </c>
      <c r="G668" s="41">
        <v>5000</v>
      </c>
      <c r="H668" s="41">
        <v>5000</v>
      </c>
      <c r="I668" s="46"/>
      <c r="J668" s="46"/>
      <c r="K668" s="83">
        <f t="shared" si="78"/>
        <v>5000</v>
      </c>
      <c r="L668" s="103">
        <f t="shared" si="79"/>
        <v>100</v>
      </c>
      <c r="M668" s="75">
        <f t="shared" si="80"/>
        <v>0</v>
      </c>
    </row>
    <row r="669" spans="1:15" x14ac:dyDescent="0.2">
      <c r="A669" s="4"/>
      <c r="B669" s="4"/>
      <c r="C669" s="4"/>
      <c r="D669" s="4">
        <v>613938</v>
      </c>
      <c r="E669" s="258"/>
      <c r="F669" s="5" t="s">
        <v>141</v>
      </c>
      <c r="G669" s="41">
        <v>60000</v>
      </c>
      <c r="H669" s="41">
        <v>60000</v>
      </c>
      <c r="I669" s="46"/>
      <c r="J669" s="46"/>
      <c r="K669" s="83">
        <f t="shared" si="78"/>
        <v>60000</v>
      </c>
      <c r="L669" s="103">
        <f t="shared" si="79"/>
        <v>100</v>
      </c>
      <c r="M669" s="75">
        <f t="shared" si="80"/>
        <v>0</v>
      </c>
    </row>
    <row r="670" spans="1:15" x14ac:dyDescent="0.2">
      <c r="A670" s="4"/>
      <c r="B670" s="4"/>
      <c r="C670" s="4"/>
      <c r="D670" s="4">
        <v>613941</v>
      </c>
      <c r="E670" s="258"/>
      <c r="F670" s="5" t="s">
        <v>409</v>
      </c>
      <c r="G670" s="41">
        <v>6000</v>
      </c>
      <c r="H670" s="41">
        <v>6000</v>
      </c>
      <c r="I670" s="46"/>
      <c r="J670" s="46"/>
      <c r="K670" s="83">
        <f t="shared" si="78"/>
        <v>6000</v>
      </c>
      <c r="L670" s="103">
        <f t="shared" si="79"/>
        <v>100</v>
      </c>
      <c r="M670" s="75">
        <f t="shared" si="80"/>
        <v>0</v>
      </c>
    </row>
    <row r="671" spans="1:15" x14ac:dyDescent="0.2">
      <c r="A671" s="4"/>
      <c r="B671" s="4"/>
      <c r="C671" s="4"/>
      <c r="D671" s="4">
        <v>613974</v>
      </c>
      <c r="E671" s="258"/>
      <c r="F671" s="5" t="s">
        <v>473</v>
      </c>
      <c r="G671" s="41">
        <v>500</v>
      </c>
      <c r="H671" s="41">
        <v>500</v>
      </c>
      <c r="I671" s="46"/>
      <c r="J671" s="46"/>
      <c r="K671" s="83">
        <f t="shared" si="78"/>
        <v>500</v>
      </c>
      <c r="L671" s="103">
        <f t="shared" si="79"/>
        <v>100</v>
      </c>
      <c r="M671" s="75">
        <f t="shared" si="80"/>
        <v>0</v>
      </c>
    </row>
    <row r="672" spans="1:15" ht="22.5" x14ac:dyDescent="0.2">
      <c r="A672" s="4"/>
      <c r="B672" s="4"/>
      <c r="C672" s="4"/>
      <c r="D672" s="4">
        <v>613976</v>
      </c>
      <c r="E672" s="258"/>
      <c r="F672" s="1" t="s">
        <v>322</v>
      </c>
      <c r="G672" s="41"/>
      <c r="H672" s="41"/>
      <c r="I672" s="46"/>
      <c r="J672" s="46"/>
      <c r="K672" s="83">
        <f t="shared" si="78"/>
        <v>0</v>
      </c>
      <c r="L672" s="104" t="e">
        <f t="shared" si="79"/>
        <v>#DIV/0!</v>
      </c>
      <c r="M672" s="75">
        <f t="shared" si="80"/>
        <v>0</v>
      </c>
    </row>
    <row r="673" spans="1:13" x14ac:dyDescent="0.2">
      <c r="A673" s="4"/>
      <c r="B673" s="4"/>
      <c r="C673" s="4"/>
      <c r="D673" s="4">
        <v>613980</v>
      </c>
      <c r="E673" s="258"/>
      <c r="F673" s="1" t="s">
        <v>261</v>
      </c>
      <c r="G673" s="41">
        <v>993</v>
      </c>
      <c r="H673" s="41">
        <v>993</v>
      </c>
      <c r="I673" s="46"/>
      <c r="J673" s="46"/>
      <c r="K673" s="83">
        <f t="shared" si="78"/>
        <v>993</v>
      </c>
      <c r="L673" s="103">
        <f t="shared" si="79"/>
        <v>100</v>
      </c>
      <c r="M673" s="75">
        <f t="shared" si="80"/>
        <v>0</v>
      </c>
    </row>
    <row r="674" spans="1:13" ht="22.5" x14ac:dyDescent="0.2">
      <c r="A674" s="4"/>
      <c r="B674" s="4"/>
      <c r="C674" s="4"/>
      <c r="D674" s="4">
        <v>613983</v>
      </c>
      <c r="E674" s="258"/>
      <c r="F674" s="1" t="s">
        <v>252</v>
      </c>
      <c r="G674" s="41">
        <v>3827</v>
      </c>
      <c r="H674" s="41">
        <v>3827</v>
      </c>
      <c r="I674" s="46"/>
      <c r="J674" s="46"/>
      <c r="K674" s="83">
        <f t="shared" si="78"/>
        <v>3827</v>
      </c>
      <c r="L674" s="103">
        <f t="shared" si="79"/>
        <v>100</v>
      </c>
      <c r="M674" s="75">
        <f t="shared" si="80"/>
        <v>0</v>
      </c>
    </row>
    <row r="675" spans="1:13" x14ac:dyDescent="0.2">
      <c r="A675" s="4"/>
      <c r="B675" s="4"/>
      <c r="C675" s="4"/>
      <c r="D675" s="4">
        <v>613990</v>
      </c>
      <c r="E675" s="258"/>
      <c r="F675" s="1" t="s">
        <v>126</v>
      </c>
      <c r="G675" s="41">
        <v>3000</v>
      </c>
      <c r="H675" s="41">
        <v>3000</v>
      </c>
      <c r="I675" s="46"/>
      <c r="J675" s="46"/>
      <c r="K675" s="83">
        <f t="shared" si="78"/>
        <v>3000</v>
      </c>
      <c r="L675" s="103">
        <f t="shared" si="79"/>
        <v>100</v>
      </c>
      <c r="M675" s="75">
        <f t="shared" si="80"/>
        <v>0</v>
      </c>
    </row>
    <row r="676" spans="1:13" x14ac:dyDescent="0.2">
      <c r="A676" s="4"/>
      <c r="B676" s="4"/>
      <c r="C676" s="4"/>
      <c r="D676" s="66">
        <v>821000</v>
      </c>
      <c r="E676" s="280"/>
      <c r="F676" s="67" t="s">
        <v>240</v>
      </c>
      <c r="G676" s="88">
        <f>SUM(G677:G680)</f>
        <v>80000</v>
      </c>
      <c r="H676" s="88">
        <f>SUM(H677:H680)</f>
        <v>0</v>
      </c>
      <c r="I676" s="88">
        <f>SUM(I677:I680)</f>
        <v>0</v>
      </c>
      <c r="J676" s="88">
        <f>SUM(J677:J680)</f>
        <v>80000</v>
      </c>
      <c r="K676" s="87">
        <f t="shared" si="78"/>
        <v>80000</v>
      </c>
      <c r="L676" s="95">
        <f t="shared" si="79"/>
        <v>100</v>
      </c>
      <c r="M676" s="93">
        <f t="shared" si="80"/>
        <v>0</v>
      </c>
    </row>
    <row r="677" spans="1:13" x14ac:dyDescent="0.2">
      <c r="A677" s="4"/>
      <c r="B677" s="4"/>
      <c r="C677" s="4"/>
      <c r="D677" s="4">
        <v>821310</v>
      </c>
      <c r="E677" s="279" t="s">
        <v>426</v>
      </c>
      <c r="F677" s="1" t="s">
        <v>229</v>
      </c>
      <c r="G677" s="41">
        <v>80000</v>
      </c>
      <c r="H677" s="41">
        <v>0</v>
      </c>
      <c r="I677" s="46"/>
      <c r="J677" s="46">
        <v>80000</v>
      </c>
      <c r="K677" s="83">
        <f t="shared" si="78"/>
        <v>80000</v>
      </c>
      <c r="L677" s="74">
        <f t="shared" si="79"/>
        <v>100</v>
      </c>
      <c r="M677" s="41">
        <f t="shared" si="80"/>
        <v>0</v>
      </c>
    </row>
    <row r="678" spans="1:13" x14ac:dyDescent="0.2">
      <c r="A678" s="4"/>
      <c r="B678" s="4"/>
      <c r="C678" s="4"/>
      <c r="D678" s="4">
        <v>821320</v>
      </c>
      <c r="E678" s="258" t="s">
        <v>426</v>
      </c>
      <c r="F678" s="1" t="s">
        <v>230</v>
      </c>
      <c r="G678" s="41">
        <v>0</v>
      </c>
      <c r="H678" s="41"/>
      <c r="I678" s="46"/>
      <c r="J678" s="46"/>
      <c r="K678" s="83">
        <f t="shared" si="78"/>
        <v>0</v>
      </c>
      <c r="L678" s="74" t="e">
        <f t="shared" si="79"/>
        <v>#DIV/0!</v>
      </c>
      <c r="M678" s="41">
        <f t="shared" si="80"/>
        <v>0</v>
      </c>
    </row>
    <row r="679" spans="1:13" x14ac:dyDescent="0.2">
      <c r="A679" s="4"/>
      <c r="B679" s="4"/>
      <c r="C679" s="4"/>
      <c r="D679" s="4">
        <v>812500</v>
      </c>
      <c r="E679" s="279" t="s">
        <v>426</v>
      </c>
      <c r="F679" s="5" t="s">
        <v>406</v>
      </c>
      <c r="G679" s="41">
        <v>0</v>
      </c>
      <c r="H679" s="41"/>
      <c r="I679" s="46"/>
      <c r="J679" s="46"/>
      <c r="K679" s="83">
        <f t="shared" si="78"/>
        <v>0</v>
      </c>
      <c r="L679" s="74" t="e">
        <f t="shared" si="79"/>
        <v>#DIV/0!</v>
      </c>
      <c r="M679" s="41">
        <f t="shared" si="80"/>
        <v>0</v>
      </c>
    </row>
    <row r="680" spans="1:13" x14ac:dyDescent="0.2">
      <c r="A680" s="4"/>
      <c r="B680" s="4"/>
      <c r="C680" s="4"/>
      <c r="D680" s="4">
        <v>821624</v>
      </c>
      <c r="E680" s="258" t="s">
        <v>426</v>
      </c>
      <c r="F680" s="1" t="s">
        <v>44</v>
      </c>
      <c r="G680" s="41">
        <v>0</v>
      </c>
      <c r="H680" s="41"/>
      <c r="I680" s="46"/>
      <c r="J680" s="46"/>
      <c r="K680" s="83">
        <f t="shared" si="78"/>
        <v>0</v>
      </c>
      <c r="L680" s="74" t="e">
        <f t="shared" si="79"/>
        <v>#DIV/0!</v>
      </c>
      <c r="M680" s="41">
        <f t="shared" si="80"/>
        <v>0</v>
      </c>
    </row>
    <row r="681" spans="1:13" x14ac:dyDescent="0.2">
      <c r="A681" s="4"/>
      <c r="B681" s="4"/>
      <c r="C681" s="4"/>
      <c r="D681" s="4"/>
      <c r="E681" s="4"/>
      <c r="F681" s="2" t="s">
        <v>46</v>
      </c>
      <c r="G681" s="89">
        <v>16</v>
      </c>
      <c r="H681" s="89">
        <v>16</v>
      </c>
      <c r="I681" s="90"/>
      <c r="J681" s="90"/>
      <c r="K681" s="87">
        <f t="shared" si="78"/>
        <v>16</v>
      </c>
      <c r="L681" s="95">
        <f t="shared" si="79"/>
        <v>100</v>
      </c>
      <c r="M681" s="93">
        <f t="shared" si="80"/>
        <v>0</v>
      </c>
    </row>
    <row r="682" spans="1:13" x14ac:dyDescent="0.2">
      <c r="F682" s="21"/>
      <c r="G682" s="51"/>
      <c r="H682" s="51"/>
      <c r="I682" s="51"/>
      <c r="J682" s="51"/>
      <c r="K682" s="51"/>
      <c r="L682" s="31"/>
      <c r="M682" s="22"/>
    </row>
    <row r="683" spans="1:13" x14ac:dyDescent="0.2">
      <c r="A683" s="300"/>
      <c r="B683" s="28"/>
      <c r="F683" s="21"/>
      <c r="G683" s="57"/>
      <c r="H683" s="57"/>
      <c r="I683" s="57"/>
      <c r="J683" s="57"/>
      <c r="K683" s="57"/>
      <c r="L683" s="35"/>
      <c r="M683" s="23"/>
    </row>
    <row r="684" spans="1:13" ht="12.75" customHeight="1" x14ac:dyDescent="0.2">
      <c r="A684" s="5" t="s">
        <v>48</v>
      </c>
      <c r="B684" s="5" t="s">
        <v>49</v>
      </c>
      <c r="C684" s="5" t="s">
        <v>50</v>
      </c>
      <c r="D684" s="3" t="s">
        <v>7</v>
      </c>
      <c r="E684" s="3" t="s">
        <v>130</v>
      </c>
      <c r="F684" s="3" t="s">
        <v>51</v>
      </c>
      <c r="G684" s="520" t="s">
        <v>557</v>
      </c>
      <c r="H684" s="514" t="s">
        <v>328</v>
      </c>
      <c r="I684" s="514" t="s">
        <v>500</v>
      </c>
      <c r="J684" s="516" t="s">
        <v>324</v>
      </c>
      <c r="K684" s="512" t="s">
        <v>586</v>
      </c>
      <c r="L684" s="15" t="s">
        <v>52</v>
      </c>
      <c r="M684" s="3" t="s">
        <v>123</v>
      </c>
    </row>
    <row r="685" spans="1:13" ht="35.25" customHeight="1" x14ac:dyDescent="0.2">
      <c r="A685" s="5" t="s">
        <v>53</v>
      </c>
      <c r="B685" s="5"/>
      <c r="C685" s="5" t="s">
        <v>54</v>
      </c>
      <c r="D685" s="3" t="s">
        <v>11</v>
      </c>
      <c r="E685" s="3" t="s">
        <v>131</v>
      </c>
      <c r="F685" s="3" t="s">
        <v>55</v>
      </c>
      <c r="G685" s="522"/>
      <c r="H685" s="515"/>
      <c r="I685" s="513"/>
      <c r="J685" s="517"/>
      <c r="K685" s="523"/>
      <c r="L685" s="15" t="s">
        <v>325</v>
      </c>
      <c r="M685" s="3" t="s">
        <v>326</v>
      </c>
    </row>
    <row r="686" spans="1:13" x14ac:dyDescent="0.2">
      <c r="A686" s="85">
        <v>1</v>
      </c>
      <c r="B686" s="85">
        <v>2</v>
      </c>
      <c r="C686" s="85">
        <v>3</v>
      </c>
      <c r="D686" s="85">
        <v>4</v>
      </c>
      <c r="E686" s="85">
        <v>5</v>
      </c>
      <c r="F686" s="85">
        <v>6</v>
      </c>
      <c r="G686" s="85">
        <v>7</v>
      </c>
      <c r="H686" s="85">
        <v>8</v>
      </c>
      <c r="I686" s="85">
        <v>9</v>
      </c>
      <c r="J686" s="85">
        <v>10</v>
      </c>
      <c r="K686" s="209" t="s">
        <v>327</v>
      </c>
      <c r="L686" s="86">
        <v>12</v>
      </c>
      <c r="M686" s="85">
        <v>13</v>
      </c>
    </row>
    <row r="687" spans="1:13" x14ac:dyDescent="0.2">
      <c r="A687" s="3">
        <v>14</v>
      </c>
      <c r="B687" s="5"/>
      <c r="C687" s="5"/>
      <c r="D687" s="3"/>
      <c r="E687" s="81"/>
      <c r="F687" s="2" t="s">
        <v>70</v>
      </c>
      <c r="G687" s="41"/>
      <c r="H687" s="41"/>
      <c r="I687" s="46"/>
      <c r="J687" s="46"/>
      <c r="K687" s="46"/>
      <c r="L687" s="27"/>
      <c r="M687" s="5"/>
    </row>
    <row r="688" spans="1:13" x14ac:dyDescent="0.2">
      <c r="A688" s="4"/>
      <c r="B688" s="3" t="s">
        <v>65</v>
      </c>
      <c r="C688" s="3" t="s">
        <v>73</v>
      </c>
      <c r="D688" s="3"/>
      <c r="E688" s="81"/>
      <c r="F688" s="9" t="s">
        <v>74</v>
      </c>
      <c r="G688" s="41"/>
      <c r="H688" s="41"/>
      <c r="I688" s="46"/>
      <c r="J688" s="46"/>
      <c r="K688" s="46"/>
      <c r="L688" s="27"/>
      <c r="M688" s="5"/>
    </row>
    <row r="689" spans="1:13" x14ac:dyDescent="0.2">
      <c r="A689" s="4"/>
      <c r="B689" s="4"/>
      <c r="C689" s="4"/>
      <c r="D689" s="92"/>
      <c r="E689" s="276"/>
      <c r="F689" s="77" t="s">
        <v>275</v>
      </c>
      <c r="G689" s="98">
        <f>SUM(G690+G733)</f>
        <v>1647752</v>
      </c>
      <c r="H689" s="98">
        <f>SUM(H690+H733)</f>
        <v>1647752</v>
      </c>
      <c r="I689" s="98">
        <f>SUM(I690+I733)</f>
        <v>0</v>
      </c>
      <c r="J689" s="98">
        <f>SUM(J690+J733)</f>
        <v>0</v>
      </c>
      <c r="K689" s="99">
        <f t="shared" ref="K689:K721" si="81">SUM(H689:J689)</f>
        <v>1647752</v>
      </c>
      <c r="L689" s="95">
        <f t="shared" ref="L689:L721" si="82">K689/G689*100</f>
        <v>100</v>
      </c>
      <c r="M689" s="93">
        <f t="shared" ref="M689:M721" si="83">K689-G689</f>
        <v>0</v>
      </c>
    </row>
    <row r="690" spans="1:13" x14ac:dyDescent="0.2">
      <c r="A690" s="4"/>
      <c r="B690" s="4"/>
      <c r="C690" s="4"/>
      <c r="D690" s="96">
        <v>610000</v>
      </c>
      <c r="E690" s="277"/>
      <c r="F690" s="97" t="s">
        <v>242</v>
      </c>
      <c r="G690" s="98">
        <f>SUM(G691+G705+G706)</f>
        <v>1644752</v>
      </c>
      <c r="H690" s="98">
        <f>SUM(H691+H705+H706)</f>
        <v>1644752</v>
      </c>
      <c r="I690" s="98">
        <f>SUM(I691+I705+I706)</f>
        <v>0</v>
      </c>
      <c r="J690" s="98">
        <f>SUM(J691+J705+J706)</f>
        <v>0</v>
      </c>
      <c r="K690" s="99">
        <f t="shared" si="81"/>
        <v>1644752</v>
      </c>
      <c r="L690" s="95">
        <f t="shared" si="82"/>
        <v>100</v>
      </c>
      <c r="M690" s="93">
        <f t="shared" si="83"/>
        <v>0</v>
      </c>
    </row>
    <row r="691" spans="1:13" x14ac:dyDescent="0.2">
      <c r="A691" s="4"/>
      <c r="B691" s="4"/>
      <c r="C691" s="4"/>
      <c r="D691" s="9">
        <v>611000</v>
      </c>
      <c r="E691" s="259"/>
      <c r="F691" s="10" t="s">
        <v>13</v>
      </c>
      <c r="G691" s="45">
        <f>SUM(G692+G697)</f>
        <v>1408936</v>
      </c>
      <c r="H691" s="45">
        <f>SUM(H692+H697)</f>
        <v>1408936</v>
      </c>
      <c r="I691" s="45">
        <f>SUM(I692+I697)</f>
        <v>0</v>
      </c>
      <c r="J691" s="45">
        <f>SUM(J692+J697)</f>
        <v>0</v>
      </c>
      <c r="K691" s="50">
        <f t="shared" si="81"/>
        <v>1408936</v>
      </c>
      <c r="L691" s="101">
        <f t="shared" si="82"/>
        <v>100</v>
      </c>
      <c r="M691" s="102">
        <f t="shared" si="83"/>
        <v>0</v>
      </c>
    </row>
    <row r="692" spans="1:13" x14ac:dyDescent="0.2">
      <c r="A692" s="4"/>
      <c r="B692" s="4"/>
      <c r="C692" s="4"/>
      <c r="D692" s="11">
        <v>611100</v>
      </c>
      <c r="E692" s="257" t="s">
        <v>426</v>
      </c>
      <c r="F692" s="10" t="s">
        <v>317</v>
      </c>
      <c r="G692" s="45">
        <f>SUM(G693:G696)</f>
        <v>1215670</v>
      </c>
      <c r="H692" s="45">
        <f>SUM(H693:H696)</f>
        <v>1215670</v>
      </c>
      <c r="I692" s="45">
        <f>SUM(I693:I696)</f>
        <v>0</v>
      </c>
      <c r="J692" s="45">
        <f>SUM(J693:J696)</f>
        <v>0</v>
      </c>
      <c r="K692" s="50">
        <f t="shared" si="81"/>
        <v>1215670</v>
      </c>
      <c r="L692" s="101">
        <f t="shared" si="82"/>
        <v>100</v>
      </c>
      <c r="M692" s="102">
        <f t="shared" si="83"/>
        <v>0</v>
      </c>
    </row>
    <row r="693" spans="1:13" x14ac:dyDescent="0.2">
      <c r="A693" s="4"/>
      <c r="B693" s="4"/>
      <c r="C693" s="4"/>
      <c r="D693" s="12">
        <v>611110</v>
      </c>
      <c r="E693" s="255"/>
      <c r="F693" s="5" t="s">
        <v>255</v>
      </c>
      <c r="G693" s="41">
        <v>824964</v>
      </c>
      <c r="H693" s="41">
        <v>824964</v>
      </c>
      <c r="I693" s="46"/>
      <c r="J693" s="46">
        <v>0</v>
      </c>
      <c r="K693" s="83">
        <f t="shared" si="81"/>
        <v>824964</v>
      </c>
      <c r="L693" s="103">
        <f t="shared" si="82"/>
        <v>100</v>
      </c>
      <c r="M693" s="75">
        <f t="shared" si="83"/>
        <v>0</v>
      </c>
    </row>
    <row r="694" spans="1:13" x14ac:dyDescent="0.2">
      <c r="A694" s="4"/>
      <c r="B694" s="4"/>
      <c r="C694" s="4"/>
      <c r="D694" s="12">
        <v>611130</v>
      </c>
      <c r="E694" s="255"/>
      <c r="F694" s="5" t="s">
        <v>14</v>
      </c>
      <c r="G694" s="41">
        <v>376858</v>
      </c>
      <c r="H694" s="41">
        <v>376858</v>
      </c>
      <c r="I694" s="46"/>
      <c r="J694" s="46">
        <v>0</v>
      </c>
      <c r="K694" s="83">
        <f t="shared" si="81"/>
        <v>376858</v>
      </c>
      <c r="L694" s="103">
        <f t="shared" si="82"/>
        <v>100</v>
      </c>
      <c r="M694" s="75">
        <f t="shared" si="83"/>
        <v>0</v>
      </c>
    </row>
    <row r="695" spans="1:13" x14ac:dyDescent="0.2">
      <c r="A695" s="4"/>
      <c r="B695" s="4"/>
      <c r="C695" s="4"/>
      <c r="D695" s="12">
        <v>611153</v>
      </c>
      <c r="E695" s="255"/>
      <c r="F695" s="5" t="s">
        <v>405</v>
      </c>
      <c r="G695" s="41">
        <v>9953</v>
      </c>
      <c r="H695" s="41">
        <v>9953</v>
      </c>
      <c r="I695" s="46"/>
      <c r="J695" s="46"/>
      <c r="K695" s="83">
        <f t="shared" si="81"/>
        <v>9953</v>
      </c>
      <c r="L695" s="103">
        <f t="shared" si="82"/>
        <v>100</v>
      </c>
      <c r="M695" s="75">
        <f t="shared" si="83"/>
        <v>0</v>
      </c>
    </row>
    <row r="696" spans="1:13" x14ac:dyDescent="0.2">
      <c r="A696" s="4"/>
      <c r="B696" s="4"/>
      <c r="C696" s="4"/>
      <c r="D696" s="12">
        <v>611155</v>
      </c>
      <c r="E696" s="255"/>
      <c r="F696" s="5" t="s">
        <v>18</v>
      </c>
      <c r="G696" s="41">
        <v>3895</v>
      </c>
      <c r="H696" s="41">
        <v>3895</v>
      </c>
      <c r="I696" s="46"/>
      <c r="J696" s="46"/>
      <c r="K696" s="83">
        <f t="shared" si="81"/>
        <v>3895</v>
      </c>
      <c r="L696" s="103">
        <f t="shared" si="82"/>
        <v>100</v>
      </c>
      <c r="M696" s="75">
        <f t="shared" si="83"/>
        <v>0</v>
      </c>
    </row>
    <row r="697" spans="1:13" x14ac:dyDescent="0.2">
      <c r="A697" s="4"/>
      <c r="B697" s="4"/>
      <c r="C697" s="4"/>
      <c r="D697" s="11">
        <v>611200</v>
      </c>
      <c r="E697" s="257" t="s">
        <v>426</v>
      </c>
      <c r="F697" s="10" t="s">
        <v>318</v>
      </c>
      <c r="G697" s="45">
        <f>SUM(G698:G704)</f>
        <v>193266</v>
      </c>
      <c r="H697" s="45">
        <f>SUM(H698:H704)</f>
        <v>193266</v>
      </c>
      <c r="I697" s="45">
        <f>SUM(I698:I704)</f>
        <v>0</v>
      </c>
      <c r="J697" s="45">
        <f>SUM(J698:J704)</f>
        <v>0</v>
      </c>
      <c r="K697" s="50">
        <f t="shared" si="81"/>
        <v>193266</v>
      </c>
      <c r="L697" s="101">
        <f t="shared" si="82"/>
        <v>100</v>
      </c>
      <c r="M697" s="102">
        <f t="shared" si="83"/>
        <v>0</v>
      </c>
    </row>
    <row r="698" spans="1:13" x14ac:dyDescent="0.2">
      <c r="A698" s="4"/>
      <c r="B698" s="4"/>
      <c r="C698" s="4"/>
      <c r="D698" s="12">
        <v>611211</v>
      </c>
      <c r="E698" s="255"/>
      <c r="F698" s="5" t="s">
        <v>310</v>
      </c>
      <c r="G698" s="41">
        <v>21564</v>
      </c>
      <c r="H698" s="41">
        <v>21564</v>
      </c>
      <c r="I698" s="46"/>
      <c r="J698" s="46">
        <v>0</v>
      </c>
      <c r="K698" s="83">
        <f t="shared" si="81"/>
        <v>21564</v>
      </c>
      <c r="L698" s="103">
        <f t="shared" si="82"/>
        <v>100</v>
      </c>
      <c r="M698" s="75">
        <f t="shared" si="83"/>
        <v>0</v>
      </c>
    </row>
    <row r="699" spans="1:13" x14ac:dyDescent="0.2">
      <c r="A699" s="4"/>
      <c r="B699" s="4"/>
      <c r="C699" s="4"/>
      <c r="D699" s="12">
        <v>611214</v>
      </c>
      <c r="E699" s="255"/>
      <c r="F699" s="5" t="s">
        <v>142</v>
      </c>
      <c r="G699" s="41">
        <v>9600</v>
      </c>
      <c r="H699" s="41">
        <v>9600</v>
      </c>
      <c r="I699" s="46"/>
      <c r="J699" s="46"/>
      <c r="K699" s="83">
        <f t="shared" si="81"/>
        <v>9600</v>
      </c>
      <c r="L699" s="103">
        <f t="shared" si="82"/>
        <v>100</v>
      </c>
      <c r="M699" s="75">
        <f t="shared" si="83"/>
        <v>0</v>
      </c>
    </row>
    <row r="700" spans="1:13" x14ac:dyDescent="0.2">
      <c r="A700" s="4"/>
      <c r="B700" s="4"/>
      <c r="C700" s="4"/>
      <c r="D700" s="12">
        <v>611216</v>
      </c>
      <c r="E700" s="255"/>
      <c r="F700" s="5" t="s">
        <v>143</v>
      </c>
      <c r="G700" s="41">
        <v>6000</v>
      </c>
      <c r="H700" s="41">
        <v>6000</v>
      </c>
      <c r="I700" s="46"/>
      <c r="J700" s="46"/>
      <c r="K700" s="83">
        <f t="shared" si="81"/>
        <v>6000</v>
      </c>
      <c r="L700" s="103">
        <f t="shared" si="82"/>
        <v>100</v>
      </c>
      <c r="M700" s="75">
        <f t="shared" si="83"/>
        <v>0</v>
      </c>
    </row>
    <row r="701" spans="1:13" x14ac:dyDescent="0.2">
      <c r="A701" s="4"/>
      <c r="B701" s="4"/>
      <c r="C701" s="4"/>
      <c r="D701" s="12">
        <v>611221</v>
      </c>
      <c r="E701" s="255"/>
      <c r="F701" s="5" t="s">
        <v>15</v>
      </c>
      <c r="G701" s="41">
        <v>69696</v>
      </c>
      <c r="H701" s="41">
        <v>69696</v>
      </c>
      <c r="I701" s="46"/>
      <c r="J701" s="46">
        <v>0</v>
      </c>
      <c r="K701" s="83">
        <f t="shared" si="81"/>
        <v>69696</v>
      </c>
      <c r="L701" s="103">
        <f t="shared" si="82"/>
        <v>100</v>
      </c>
      <c r="M701" s="75">
        <f t="shared" si="83"/>
        <v>0</v>
      </c>
    </row>
    <row r="702" spans="1:13" x14ac:dyDescent="0.2">
      <c r="A702" s="4"/>
      <c r="B702" s="4"/>
      <c r="C702" s="4"/>
      <c r="D702" s="4">
        <v>611224</v>
      </c>
      <c r="E702" s="258"/>
      <c r="F702" s="5" t="s">
        <v>16</v>
      </c>
      <c r="G702" s="41">
        <v>14022</v>
      </c>
      <c r="H702" s="41">
        <v>14022</v>
      </c>
      <c r="I702" s="46"/>
      <c r="J702" s="46">
        <v>0</v>
      </c>
      <c r="K702" s="83">
        <f t="shared" si="81"/>
        <v>14022</v>
      </c>
      <c r="L702" s="103">
        <f t="shared" si="82"/>
        <v>100</v>
      </c>
      <c r="M702" s="75">
        <f t="shared" si="83"/>
        <v>0</v>
      </c>
    </row>
    <row r="703" spans="1:13" x14ac:dyDescent="0.2">
      <c r="A703" s="4"/>
      <c r="B703" s="4"/>
      <c r="C703" s="4"/>
      <c r="D703" s="4">
        <v>611225</v>
      </c>
      <c r="E703" s="258"/>
      <c r="F703" s="5" t="s">
        <v>72</v>
      </c>
      <c r="G703" s="41">
        <v>61478</v>
      </c>
      <c r="H703" s="41">
        <v>61478</v>
      </c>
      <c r="I703" s="46"/>
      <c r="J703" s="46"/>
      <c r="K703" s="83">
        <f t="shared" si="81"/>
        <v>61478</v>
      </c>
      <c r="L703" s="103">
        <f t="shared" si="82"/>
        <v>100</v>
      </c>
      <c r="M703" s="75">
        <f t="shared" si="83"/>
        <v>0</v>
      </c>
    </row>
    <row r="704" spans="1:13" x14ac:dyDescent="0.2">
      <c r="A704" s="4"/>
      <c r="B704" s="4"/>
      <c r="C704" s="4"/>
      <c r="D704" s="4">
        <v>611227</v>
      </c>
      <c r="E704" s="258"/>
      <c r="F704" s="5" t="s">
        <v>19</v>
      </c>
      <c r="G704" s="41">
        <v>10906</v>
      </c>
      <c r="H704" s="41">
        <v>10906</v>
      </c>
      <c r="I704" s="46"/>
      <c r="J704" s="46"/>
      <c r="K704" s="83">
        <f t="shared" si="81"/>
        <v>10906</v>
      </c>
      <c r="L704" s="103">
        <f t="shared" si="82"/>
        <v>100</v>
      </c>
      <c r="M704" s="75">
        <f t="shared" si="83"/>
        <v>0</v>
      </c>
    </row>
    <row r="705" spans="1:13" x14ac:dyDescent="0.2">
      <c r="A705" s="4"/>
      <c r="B705" s="4"/>
      <c r="C705" s="4"/>
      <c r="D705" s="9">
        <v>612100</v>
      </c>
      <c r="E705" s="259" t="s">
        <v>426</v>
      </c>
      <c r="F705" s="10" t="s">
        <v>20</v>
      </c>
      <c r="G705" s="40">
        <v>60784</v>
      </c>
      <c r="H705" s="40">
        <v>60784</v>
      </c>
      <c r="I705" s="47"/>
      <c r="J705" s="47">
        <v>0</v>
      </c>
      <c r="K705" s="50">
        <f t="shared" si="81"/>
        <v>60784</v>
      </c>
      <c r="L705" s="101">
        <f t="shared" si="82"/>
        <v>100</v>
      </c>
      <c r="M705" s="102">
        <f t="shared" si="83"/>
        <v>0</v>
      </c>
    </row>
    <row r="706" spans="1:13" x14ac:dyDescent="0.2">
      <c r="A706" s="4"/>
      <c r="B706" s="4"/>
      <c r="C706" s="4"/>
      <c r="D706" s="9">
        <v>613000</v>
      </c>
      <c r="E706" s="259"/>
      <c r="F706" s="10" t="s">
        <v>185</v>
      </c>
      <c r="G706" s="45">
        <f>SUM(G707+G710+G713+G716+G720+G721+G723+G722)</f>
        <v>175032</v>
      </c>
      <c r="H706" s="45">
        <f>SUM(H707+H710+H713+H716+H720+H721+H723+H722)</f>
        <v>175032</v>
      </c>
      <c r="I706" s="45">
        <f>SUM(I707+I710+I713+I716+I720+I721+I723+I722)</f>
        <v>0</v>
      </c>
      <c r="J706" s="45">
        <f>SUM(J707+J710+J713+J716+J720+J721+J723+J722)</f>
        <v>0</v>
      </c>
      <c r="K706" s="50">
        <f t="shared" si="81"/>
        <v>175032</v>
      </c>
      <c r="L706" s="101">
        <f t="shared" si="82"/>
        <v>100</v>
      </c>
      <c r="M706" s="102">
        <f t="shared" si="83"/>
        <v>0</v>
      </c>
    </row>
    <row r="707" spans="1:13" x14ac:dyDescent="0.2">
      <c r="A707" s="4"/>
      <c r="B707" s="4"/>
      <c r="C707" s="4"/>
      <c r="D707" s="11">
        <v>613100</v>
      </c>
      <c r="E707" s="257" t="s">
        <v>426</v>
      </c>
      <c r="F707" s="10" t="s">
        <v>175</v>
      </c>
      <c r="G707" s="45">
        <f>SUM(G708:G709)</f>
        <v>9000</v>
      </c>
      <c r="H707" s="45">
        <f>SUM(H708:H709)</f>
        <v>9000</v>
      </c>
      <c r="I707" s="45">
        <f>SUM(I708:I709)</f>
        <v>0</v>
      </c>
      <c r="J707" s="45">
        <f>SUM(J708:J709)</f>
        <v>0</v>
      </c>
      <c r="K707" s="50">
        <f t="shared" si="81"/>
        <v>9000</v>
      </c>
      <c r="L707" s="101">
        <f t="shared" si="82"/>
        <v>100</v>
      </c>
      <c r="M707" s="102">
        <f t="shared" si="83"/>
        <v>0</v>
      </c>
    </row>
    <row r="708" spans="1:13" x14ac:dyDescent="0.2">
      <c r="A708" s="4"/>
      <c r="B708" s="4"/>
      <c r="C708" s="4"/>
      <c r="D708" s="4">
        <v>613110</v>
      </c>
      <c r="E708" s="258"/>
      <c r="F708" s="5" t="s">
        <v>174</v>
      </c>
      <c r="G708" s="41">
        <v>9000</v>
      </c>
      <c r="H708" s="41">
        <v>9000</v>
      </c>
      <c r="I708" s="46"/>
      <c r="J708" s="46">
        <v>0</v>
      </c>
      <c r="K708" s="83">
        <f t="shared" si="81"/>
        <v>9000</v>
      </c>
      <c r="L708" s="103">
        <f t="shared" si="82"/>
        <v>100</v>
      </c>
      <c r="M708" s="75">
        <f t="shared" si="83"/>
        <v>0</v>
      </c>
    </row>
    <row r="709" spans="1:13" x14ac:dyDescent="0.2">
      <c r="A709" s="4"/>
      <c r="B709" s="4"/>
      <c r="C709" s="4"/>
      <c r="D709" s="4">
        <v>613120</v>
      </c>
      <c r="E709" s="258"/>
      <c r="F709" s="5" t="s">
        <v>22</v>
      </c>
      <c r="G709" s="41"/>
      <c r="H709" s="41">
        <v>0</v>
      </c>
      <c r="I709" s="46"/>
      <c r="J709" s="46">
        <v>0</v>
      </c>
      <c r="K709" s="83">
        <f t="shared" si="81"/>
        <v>0</v>
      </c>
      <c r="L709" s="103" t="e">
        <f t="shared" si="82"/>
        <v>#DIV/0!</v>
      </c>
      <c r="M709" s="75">
        <f t="shared" si="83"/>
        <v>0</v>
      </c>
    </row>
    <row r="710" spans="1:13" x14ac:dyDescent="0.2">
      <c r="A710" s="4"/>
      <c r="B710" s="4"/>
      <c r="C710" s="4"/>
      <c r="D710" s="11">
        <v>613200</v>
      </c>
      <c r="E710" s="257" t="s">
        <v>426</v>
      </c>
      <c r="F710" s="10" t="s">
        <v>186</v>
      </c>
      <c r="G710" s="45">
        <f>SUM(G711:G712)</f>
        <v>17000</v>
      </c>
      <c r="H710" s="45">
        <f>SUM(H711:H712)</f>
        <v>17000</v>
      </c>
      <c r="I710" s="45">
        <f>SUM(I711:I712)</f>
        <v>0</v>
      </c>
      <c r="J710" s="45">
        <f>SUM(J711:J712)</f>
        <v>0</v>
      </c>
      <c r="K710" s="50">
        <f t="shared" si="81"/>
        <v>17000</v>
      </c>
      <c r="L710" s="101">
        <f t="shared" si="82"/>
        <v>100</v>
      </c>
      <c r="M710" s="102">
        <f t="shared" si="83"/>
        <v>0</v>
      </c>
    </row>
    <row r="711" spans="1:13" x14ac:dyDescent="0.2">
      <c r="A711" s="4"/>
      <c r="B711" s="4"/>
      <c r="C711" s="4"/>
      <c r="D711" s="4">
        <v>613211</v>
      </c>
      <c r="E711" s="258"/>
      <c r="F711" s="5" t="s">
        <v>187</v>
      </c>
      <c r="G711" s="41">
        <v>7000</v>
      </c>
      <c r="H711" s="41">
        <v>7000</v>
      </c>
      <c r="I711" s="46"/>
      <c r="J711" s="46"/>
      <c r="K711" s="83">
        <f t="shared" si="81"/>
        <v>7000</v>
      </c>
      <c r="L711" s="103">
        <f t="shared" si="82"/>
        <v>100</v>
      </c>
      <c r="M711" s="75">
        <f t="shared" si="83"/>
        <v>0</v>
      </c>
    </row>
    <row r="712" spans="1:13" x14ac:dyDescent="0.2">
      <c r="A712" s="4"/>
      <c r="B712" s="4"/>
      <c r="C712" s="4"/>
      <c r="D712" s="4">
        <v>613212</v>
      </c>
      <c r="E712" s="258"/>
      <c r="F712" s="5" t="s">
        <v>188</v>
      </c>
      <c r="G712" s="41">
        <v>10000</v>
      </c>
      <c r="H712" s="41">
        <v>10000</v>
      </c>
      <c r="I712" s="46"/>
      <c r="J712" s="46"/>
      <c r="K712" s="83">
        <f t="shared" si="81"/>
        <v>10000</v>
      </c>
      <c r="L712" s="103">
        <f t="shared" si="82"/>
        <v>100</v>
      </c>
      <c r="M712" s="75">
        <f t="shared" si="83"/>
        <v>0</v>
      </c>
    </row>
    <row r="713" spans="1:13" x14ac:dyDescent="0.2">
      <c r="A713" s="4"/>
      <c r="B713" s="4"/>
      <c r="C713" s="4"/>
      <c r="D713" s="11">
        <v>613300</v>
      </c>
      <c r="E713" s="257" t="s">
        <v>426</v>
      </c>
      <c r="F713" s="10" t="s">
        <v>319</v>
      </c>
      <c r="G713" s="45">
        <f>SUM(G714:G715)</f>
        <v>17000</v>
      </c>
      <c r="H713" s="45">
        <f>SUM(H714:H715)</f>
        <v>17000</v>
      </c>
      <c r="I713" s="45">
        <f>SUM(I714:I715)</f>
        <v>0</v>
      </c>
      <c r="J713" s="45">
        <f>SUM(J714:J715)</f>
        <v>0</v>
      </c>
      <c r="K713" s="50">
        <f t="shared" si="81"/>
        <v>17000</v>
      </c>
      <c r="L713" s="101">
        <f t="shared" si="82"/>
        <v>100</v>
      </c>
      <c r="M713" s="102">
        <f t="shared" si="83"/>
        <v>0</v>
      </c>
    </row>
    <row r="714" spans="1:13" x14ac:dyDescent="0.2">
      <c r="A714" s="4"/>
      <c r="B714" s="4"/>
      <c r="C714" s="4"/>
      <c r="D714" s="4">
        <v>613321</v>
      </c>
      <c r="E714" s="258"/>
      <c r="F714" s="5" t="s">
        <v>189</v>
      </c>
      <c r="G714" s="41"/>
      <c r="H714" s="41"/>
      <c r="I714" s="46"/>
      <c r="J714" s="46"/>
      <c r="K714" s="83">
        <f t="shared" si="81"/>
        <v>0</v>
      </c>
      <c r="L714" s="103" t="e">
        <f t="shared" si="82"/>
        <v>#DIV/0!</v>
      </c>
      <c r="M714" s="75">
        <f t="shared" si="83"/>
        <v>0</v>
      </c>
    </row>
    <row r="715" spans="1:13" x14ac:dyDescent="0.2">
      <c r="A715" s="4"/>
      <c r="B715" s="4"/>
      <c r="C715" s="4"/>
      <c r="D715" s="4">
        <v>613311</v>
      </c>
      <c r="E715" s="258"/>
      <c r="F715" s="5" t="s">
        <v>206</v>
      </c>
      <c r="G715" s="41">
        <v>17000</v>
      </c>
      <c r="H715" s="41">
        <v>17000</v>
      </c>
      <c r="I715" s="46"/>
      <c r="J715" s="46"/>
      <c r="K715" s="83">
        <f t="shared" si="81"/>
        <v>17000</v>
      </c>
      <c r="L715" s="103">
        <f t="shared" si="82"/>
        <v>100</v>
      </c>
      <c r="M715" s="75">
        <f t="shared" si="83"/>
        <v>0</v>
      </c>
    </row>
    <row r="716" spans="1:13" x14ac:dyDescent="0.2">
      <c r="A716" s="4"/>
      <c r="B716" s="4"/>
      <c r="C716" s="4"/>
      <c r="D716" s="11">
        <v>613400</v>
      </c>
      <c r="E716" s="257" t="s">
        <v>426</v>
      </c>
      <c r="F716" s="10" t="s">
        <v>190</v>
      </c>
      <c r="G716" s="45">
        <f>SUM(G717:G719)</f>
        <v>20000</v>
      </c>
      <c r="H716" s="45">
        <f>SUM(H717:H719)</f>
        <v>20000</v>
      </c>
      <c r="I716" s="45">
        <f>SUM(I717:I719)</f>
        <v>0</v>
      </c>
      <c r="J716" s="45">
        <f>SUM(J717:J719)</f>
        <v>0</v>
      </c>
      <c r="K716" s="50">
        <f t="shared" si="81"/>
        <v>20000</v>
      </c>
      <c r="L716" s="101">
        <f t="shared" si="82"/>
        <v>100</v>
      </c>
      <c r="M716" s="102">
        <f t="shared" si="83"/>
        <v>0</v>
      </c>
    </row>
    <row r="717" spans="1:13" x14ac:dyDescent="0.2">
      <c r="A717" s="4"/>
      <c r="B717" s="4"/>
      <c r="C717" s="4"/>
      <c r="D717" s="4">
        <v>613410</v>
      </c>
      <c r="E717" s="258"/>
      <c r="F717" s="5" t="s">
        <v>191</v>
      </c>
      <c r="G717" s="41">
        <v>10000</v>
      </c>
      <c r="H717" s="41">
        <v>10000</v>
      </c>
      <c r="I717" s="46"/>
      <c r="J717" s="46">
        <v>0</v>
      </c>
      <c r="K717" s="83">
        <f t="shared" si="81"/>
        <v>10000</v>
      </c>
      <c r="L717" s="103">
        <f t="shared" si="82"/>
        <v>100</v>
      </c>
      <c r="M717" s="75">
        <f t="shared" si="83"/>
        <v>0</v>
      </c>
    </row>
    <row r="718" spans="1:13" x14ac:dyDescent="0.2">
      <c r="A718" s="4"/>
      <c r="B718" s="4"/>
      <c r="C718" s="4"/>
      <c r="D718" s="4">
        <v>613416</v>
      </c>
      <c r="E718" s="258"/>
      <c r="F718" s="5" t="s">
        <v>523</v>
      </c>
      <c r="G718" s="41">
        <v>3000</v>
      </c>
      <c r="H718" s="41">
        <v>3000</v>
      </c>
      <c r="I718" s="46"/>
      <c r="J718" s="46"/>
      <c r="K718" s="83">
        <f t="shared" si="81"/>
        <v>3000</v>
      </c>
      <c r="L718" s="103">
        <f t="shared" si="82"/>
        <v>100</v>
      </c>
      <c r="M718" s="75">
        <f t="shared" si="83"/>
        <v>0</v>
      </c>
    </row>
    <row r="719" spans="1:13" x14ac:dyDescent="0.2">
      <c r="A719" s="4"/>
      <c r="B719" s="4"/>
      <c r="C719" s="4"/>
      <c r="D719" s="4">
        <v>613430</v>
      </c>
      <c r="E719" s="258"/>
      <c r="F719" s="5" t="s">
        <v>192</v>
      </c>
      <c r="G719" s="41">
        <v>7000</v>
      </c>
      <c r="H719" s="41">
        <v>7000</v>
      </c>
      <c r="I719" s="46"/>
      <c r="J719" s="46"/>
      <c r="K719" s="83">
        <f t="shared" si="81"/>
        <v>7000</v>
      </c>
      <c r="L719" s="103">
        <f t="shared" si="82"/>
        <v>100</v>
      </c>
      <c r="M719" s="75">
        <f t="shared" si="83"/>
        <v>0</v>
      </c>
    </row>
    <row r="720" spans="1:13" x14ac:dyDescent="0.2">
      <c r="A720" s="4"/>
      <c r="B720" s="4"/>
      <c r="C720" s="4"/>
      <c r="D720" s="11">
        <v>613500</v>
      </c>
      <c r="E720" s="257" t="s">
        <v>426</v>
      </c>
      <c r="F720" s="10" t="s">
        <v>26</v>
      </c>
      <c r="G720" s="40">
        <v>15000</v>
      </c>
      <c r="H720" s="40">
        <v>15000</v>
      </c>
      <c r="I720" s="47"/>
      <c r="J720" s="47"/>
      <c r="K720" s="50">
        <f t="shared" si="81"/>
        <v>15000</v>
      </c>
      <c r="L720" s="101">
        <f t="shared" si="82"/>
        <v>100</v>
      </c>
      <c r="M720" s="102">
        <f t="shared" si="83"/>
        <v>0</v>
      </c>
    </row>
    <row r="721" spans="1:13" x14ac:dyDescent="0.2">
      <c r="A721" s="4"/>
      <c r="B721" s="4"/>
      <c r="C721" s="4"/>
      <c r="D721" s="11">
        <v>613700</v>
      </c>
      <c r="E721" s="257" t="s">
        <v>426</v>
      </c>
      <c r="F721" s="10" t="s">
        <v>28</v>
      </c>
      <c r="G721" s="40">
        <v>10000</v>
      </c>
      <c r="H721" s="40">
        <v>10000</v>
      </c>
      <c r="I721" s="47"/>
      <c r="J721" s="47"/>
      <c r="K721" s="50">
        <f t="shared" si="81"/>
        <v>10000</v>
      </c>
      <c r="L721" s="101">
        <f t="shared" si="82"/>
        <v>100</v>
      </c>
      <c r="M721" s="102">
        <f t="shared" si="83"/>
        <v>0</v>
      </c>
    </row>
    <row r="722" spans="1:13" x14ac:dyDescent="0.2">
      <c r="A722" s="4"/>
      <c r="B722" s="4"/>
      <c r="C722" s="4"/>
      <c r="D722" s="11">
        <v>613800</v>
      </c>
      <c r="E722" s="257" t="s">
        <v>426</v>
      </c>
      <c r="F722" s="10" t="s">
        <v>201</v>
      </c>
      <c r="G722" s="40">
        <v>4000</v>
      </c>
      <c r="H722" s="40">
        <v>4000</v>
      </c>
      <c r="I722" s="47"/>
      <c r="J722" s="47"/>
      <c r="K722" s="50">
        <f t="shared" ref="K722:K738" si="84">SUM(H722:J722)</f>
        <v>4000</v>
      </c>
      <c r="L722" s="101">
        <f t="shared" ref="L722:L738" si="85">K722/G722*100</f>
        <v>100</v>
      </c>
      <c r="M722" s="102">
        <f t="shared" ref="M722:M738" si="86">K722-G722</f>
        <v>0</v>
      </c>
    </row>
    <row r="723" spans="1:13" ht="33.75" x14ac:dyDescent="0.2">
      <c r="A723" s="4"/>
      <c r="B723" s="4"/>
      <c r="C723" s="4"/>
      <c r="D723" s="11">
        <v>613900</v>
      </c>
      <c r="E723" s="257" t="s">
        <v>426</v>
      </c>
      <c r="F723" s="14" t="s">
        <v>284</v>
      </c>
      <c r="G723" s="45">
        <f>SUM(G724:G732)</f>
        <v>83032</v>
      </c>
      <c r="H723" s="45">
        <f>SUM(H724:H732)</f>
        <v>83032</v>
      </c>
      <c r="I723" s="45">
        <f>SUM(I724:I732)</f>
        <v>0</v>
      </c>
      <c r="J723" s="45">
        <f>SUM(J724:J732)</f>
        <v>0</v>
      </c>
      <c r="K723" s="50">
        <f t="shared" si="84"/>
        <v>83032</v>
      </c>
      <c r="L723" s="101">
        <f t="shared" si="85"/>
        <v>100</v>
      </c>
      <c r="M723" s="102">
        <f t="shared" si="86"/>
        <v>0</v>
      </c>
    </row>
    <row r="724" spans="1:13" x14ac:dyDescent="0.2">
      <c r="A724" s="4"/>
      <c r="B724" s="4"/>
      <c r="C724" s="4"/>
      <c r="D724" s="4">
        <v>613910</v>
      </c>
      <c r="E724" s="258"/>
      <c r="F724" s="5" t="s">
        <v>202</v>
      </c>
      <c r="G724" s="41">
        <v>3000</v>
      </c>
      <c r="H724" s="41">
        <v>3000</v>
      </c>
      <c r="I724" s="46"/>
      <c r="J724" s="46"/>
      <c r="K724" s="83">
        <f t="shared" si="84"/>
        <v>3000</v>
      </c>
      <c r="L724" s="103">
        <f t="shared" si="85"/>
        <v>100</v>
      </c>
      <c r="M724" s="75">
        <f t="shared" si="86"/>
        <v>0</v>
      </c>
    </row>
    <row r="725" spans="1:13" x14ac:dyDescent="0.2">
      <c r="A725" s="4"/>
      <c r="B725" s="4"/>
      <c r="C725" s="4"/>
      <c r="D725" s="4">
        <v>613914</v>
      </c>
      <c r="E725" s="258"/>
      <c r="F725" s="5" t="s">
        <v>195</v>
      </c>
      <c r="G725" s="41">
        <v>5000</v>
      </c>
      <c r="H725" s="41">
        <v>5000</v>
      </c>
      <c r="I725" s="46"/>
      <c r="J725" s="46"/>
      <c r="K725" s="83">
        <f t="shared" si="84"/>
        <v>5000</v>
      </c>
      <c r="L725" s="103">
        <f t="shared" si="85"/>
        <v>100</v>
      </c>
      <c r="M725" s="75">
        <f t="shared" si="86"/>
        <v>0</v>
      </c>
    </row>
    <row r="726" spans="1:13" x14ac:dyDescent="0.2">
      <c r="A726" s="4"/>
      <c r="B726" s="4"/>
      <c r="C726" s="4"/>
      <c r="D726" s="4">
        <v>613920</v>
      </c>
      <c r="E726" s="258"/>
      <c r="F726" s="5" t="s">
        <v>196</v>
      </c>
      <c r="G726" s="41">
        <v>2000</v>
      </c>
      <c r="H726" s="41">
        <v>2000</v>
      </c>
      <c r="I726" s="46"/>
      <c r="J726" s="46"/>
      <c r="K726" s="83">
        <f t="shared" si="84"/>
        <v>2000</v>
      </c>
      <c r="L726" s="103">
        <f t="shared" si="85"/>
        <v>100</v>
      </c>
      <c r="M726" s="75">
        <f t="shared" si="86"/>
        <v>0</v>
      </c>
    </row>
    <row r="727" spans="1:13" ht="13.5" customHeight="1" x14ac:dyDescent="0.2">
      <c r="A727" s="4"/>
      <c r="B727" s="4"/>
      <c r="C727" s="4"/>
      <c r="D727" s="4">
        <v>613937</v>
      </c>
      <c r="E727" s="258"/>
      <c r="F727" s="5" t="s">
        <v>140</v>
      </c>
      <c r="G727" s="41">
        <v>45000</v>
      </c>
      <c r="H727" s="41">
        <v>45000</v>
      </c>
      <c r="I727" s="46"/>
      <c r="J727" s="46">
        <v>0</v>
      </c>
      <c r="K727" s="83">
        <f t="shared" si="84"/>
        <v>45000</v>
      </c>
      <c r="L727" s="103">
        <f t="shared" si="85"/>
        <v>100</v>
      </c>
      <c r="M727" s="75">
        <f t="shared" si="86"/>
        <v>0</v>
      </c>
    </row>
    <row r="728" spans="1:13" ht="13.5" customHeight="1" x14ac:dyDescent="0.2">
      <c r="A728" s="4"/>
      <c r="B728" s="4"/>
      <c r="C728" s="4"/>
      <c r="D728" s="4">
        <v>613974</v>
      </c>
      <c r="E728" s="258"/>
      <c r="F728" s="5" t="s">
        <v>473</v>
      </c>
      <c r="G728" s="41">
        <v>3000</v>
      </c>
      <c r="H728" s="41">
        <v>3000</v>
      </c>
      <c r="I728" s="46"/>
      <c r="J728" s="46"/>
      <c r="K728" s="83">
        <f t="shared" si="84"/>
        <v>3000</v>
      </c>
      <c r="L728" s="103">
        <f t="shared" si="85"/>
        <v>100</v>
      </c>
      <c r="M728" s="75">
        <f t="shared" si="86"/>
        <v>0</v>
      </c>
    </row>
    <row r="729" spans="1:13" ht="22.5" x14ac:dyDescent="0.2">
      <c r="A729" s="4"/>
      <c r="B729" s="4"/>
      <c r="C729" s="4"/>
      <c r="D729" s="4">
        <v>613976</v>
      </c>
      <c r="E729" s="258"/>
      <c r="F729" s="1" t="s">
        <v>322</v>
      </c>
      <c r="G729" s="41"/>
      <c r="H729" s="41"/>
      <c r="I729" s="46"/>
      <c r="J729" s="46">
        <v>0</v>
      </c>
      <c r="K729" s="83">
        <f t="shared" si="84"/>
        <v>0</v>
      </c>
      <c r="L729" s="103" t="e">
        <f t="shared" si="85"/>
        <v>#DIV/0!</v>
      </c>
      <c r="M729" s="75">
        <f t="shared" si="86"/>
        <v>0</v>
      </c>
    </row>
    <row r="730" spans="1:13" x14ac:dyDescent="0.2">
      <c r="A730" s="4"/>
      <c r="B730" s="4"/>
      <c r="C730" s="4"/>
      <c r="D730" s="4">
        <v>613980</v>
      </c>
      <c r="E730" s="258"/>
      <c r="F730" s="1" t="s">
        <v>263</v>
      </c>
      <c r="G730" s="41">
        <v>8598</v>
      </c>
      <c r="H730" s="41">
        <v>8598</v>
      </c>
      <c r="I730" s="46"/>
      <c r="J730" s="46">
        <v>0</v>
      </c>
      <c r="K730" s="83">
        <f t="shared" si="84"/>
        <v>8598</v>
      </c>
      <c r="L730" s="103">
        <f t="shared" si="85"/>
        <v>100</v>
      </c>
      <c r="M730" s="75">
        <f t="shared" si="86"/>
        <v>0</v>
      </c>
    </row>
    <row r="731" spans="1:13" ht="22.5" x14ac:dyDescent="0.2">
      <c r="A731" s="4"/>
      <c r="B731" s="4"/>
      <c r="C731" s="4"/>
      <c r="D731" s="4">
        <v>613983</v>
      </c>
      <c r="E731" s="258"/>
      <c r="F731" s="1" t="s">
        <v>252</v>
      </c>
      <c r="G731" s="41">
        <v>4434</v>
      </c>
      <c r="H731" s="41">
        <v>4434</v>
      </c>
      <c r="I731" s="46"/>
      <c r="J731" s="46">
        <v>0</v>
      </c>
      <c r="K731" s="83">
        <f t="shared" si="84"/>
        <v>4434</v>
      </c>
      <c r="L731" s="103">
        <f t="shared" si="85"/>
        <v>100</v>
      </c>
      <c r="M731" s="75">
        <f t="shared" si="86"/>
        <v>0</v>
      </c>
    </row>
    <row r="732" spans="1:13" x14ac:dyDescent="0.2">
      <c r="A732" s="4"/>
      <c r="B732" s="4"/>
      <c r="C732" s="4"/>
      <c r="D732" s="4">
        <v>613991</v>
      </c>
      <c r="E732" s="258"/>
      <c r="F732" s="1" t="s">
        <v>67</v>
      </c>
      <c r="G732" s="41">
        <v>12000</v>
      </c>
      <c r="H732" s="41">
        <v>12000</v>
      </c>
      <c r="I732" s="46"/>
      <c r="J732" s="46">
        <v>0</v>
      </c>
      <c r="K732" s="83">
        <f t="shared" si="84"/>
        <v>12000</v>
      </c>
      <c r="L732" s="103">
        <f t="shared" si="85"/>
        <v>100</v>
      </c>
      <c r="M732" s="75">
        <f t="shared" si="86"/>
        <v>0</v>
      </c>
    </row>
    <row r="733" spans="1:13" x14ac:dyDescent="0.2">
      <c r="A733" s="4"/>
      <c r="B733" s="4"/>
      <c r="C733" s="4"/>
      <c r="D733" s="66">
        <v>821300</v>
      </c>
      <c r="E733" s="280"/>
      <c r="F733" s="67" t="s">
        <v>240</v>
      </c>
      <c r="G733" s="88">
        <f>SUM(G734:G737)</f>
        <v>3000</v>
      </c>
      <c r="H733" s="88">
        <f>SUM(H734:H737)</f>
        <v>3000</v>
      </c>
      <c r="I733" s="88">
        <f>SUM(I734:I737)</f>
        <v>0</v>
      </c>
      <c r="J733" s="88">
        <f>SUM(J734:J737)</f>
        <v>0</v>
      </c>
      <c r="K733" s="87">
        <f t="shared" si="84"/>
        <v>3000</v>
      </c>
      <c r="L733" s="95">
        <f t="shared" si="85"/>
        <v>100</v>
      </c>
      <c r="M733" s="93">
        <f t="shared" si="86"/>
        <v>0</v>
      </c>
    </row>
    <row r="734" spans="1:13" x14ac:dyDescent="0.2">
      <c r="A734" s="4"/>
      <c r="B734" s="4"/>
      <c r="C734" s="4"/>
      <c r="D734" s="4">
        <v>821310</v>
      </c>
      <c r="E734" s="279" t="s">
        <v>426</v>
      </c>
      <c r="F734" s="1" t="s">
        <v>334</v>
      </c>
      <c r="G734" s="41">
        <v>3000</v>
      </c>
      <c r="H734" s="41">
        <v>3000</v>
      </c>
      <c r="I734" s="46"/>
      <c r="J734" s="46"/>
      <c r="K734" s="83">
        <f t="shared" si="84"/>
        <v>3000</v>
      </c>
      <c r="L734" s="74">
        <f t="shared" si="85"/>
        <v>100</v>
      </c>
      <c r="M734" s="41">
        <f t="shared" si="86"/>
        <v>0</v>
      </c>
    </row>
    <row r="735" spans="1:13" x14ac:dyDescent="0.2">
      <c r="A735" s="4"/>
      <c r="B735" s="4"/>
      <c r="C735" s="4"/>
      <c r="D735" s="4">
        <v>821320</v>
      </c>
      <c r="E735" s="258"/>
      <c r="F735" s="1" t="s">
        <v>230</v>
      </c>
      <c r="G735" s="55"/>
      <c r="H735" s="55">
        <v>0</v>
      </c>
      <c r="I735" s="82"/>
      <c r="J735" s="82"/>
      <c r="K735" s="83">
        <f t="shared" si="84"/>
        <v>0</v>
      </c>
      <c r="L735" s="74" t="e">
        <f t="shared" si="85"/>
        <v>#DIV/0!</v>
      </c>
      <c r="M735" s="41">
        <f t="shared" si="86"/>
        <v>0</v>
      </c>
    </row>
    <row r="736" spans="1:13" x14ac:dyDescent="0.2">
      <c r="A736" s="4"/>
      <c r="B736" s="4"/>
      <c r="C736" s="4"/>
      <c r="D736" s="4">
        <v>812500</v>
      </c>
      <c r="E736" s="279" t="s">
        <v>426</v>
      </c>
      <c r="F736" s="5" t="s">
        <v>406</v>
      </c>
      <c r="G736" s="55"/>
      <c r="H736" s="55">
        <v>0</v>
      </c>
      <c r="I736" s="82"/>
      <c r="J736" s="82"/>
      <c r="K736" s="83">
        <f t="shared" si="84"/>
        <v>0</v>
      </c>
      <c r="L736" s="74" t="e">
        <f t="shared" si="85"/>
        <v>#DIV/0!</v>
      </c>
      <c r="M736" s="41">
        <f t="shared" si="86"/>
        <v>0</v>
      </c>
    </row>
    <row r="737" spans="1:13" x14ac:dyDescent="0.2">
      <c r="A737" s="4"/>
      <c r="B737" s="4"/>
      <c r="C737" s="4"/>
      <c r="D737" s="4">
        <v>821624</v>
      </c>
      <c r="E737" s="258"/>
      <c r="F737" s="1" t="s">
        <v>44</v>
      </c>
      <c r="G737" s="55"/>
      <c r="H737" s="55">
        <v>0</v>
      </c>
      <c r="I737" s="82"/>
      <c r="J737" s="82"/>
      <c r="K737" s="83">
        <f t="shared" si="84"/>
        <v>0</v>
      </c>
      <c r="L737" s="74" t="e">
        <f t="shared" si="85"/>
        <v>#DIV/0!</v>
      </c>
      <c r="M737" s="41">
        <f t="shared" si="86"/>
        <v>0</v>
      </c>
    </row>
    <row r="738" spans="1:13" x14ac:dyDescent="0.2">
      <c r="A738" s="4"/>
      <c r="B738" s="4"/>
      <c r="C738" s="4"/>
      <c r="D738" s="4"/>
      <c r="E738" s="4"/>
      <c r="F738" s="2" t="s">
        <v>46</v>
      </c>
      <c r="G738" s="89">
        <v>19</v>
      </c>
      <c r="H738" s="89">
        <v>19</v>
      </c>
      <c r="I738" s="90"/>
      <c r="J738" s="90"/>
      <c r="K738" s="87">
        <f t="shared" si="84"/>
        <v>19</v>
      </c>
      <c r="L738" s="95">
        <f t="shared" si="85"/>
        <v>100</v>
      </c>
      <c r="M738" s="93">
        <f t="shared" si="86"/>
        <v>0</v>
      </c>
    </row>
    <row r="739" spans="1:13" x14ac:dyDescent="0.2">
      <c r="G739" s="51"/>
      <c r="H739" s="51"/>
      <c r="I739" s="51"/>
      <c r="J739" s="51"/>
      <c r="K739" s="51"/>
      <c r="L739" s="31"/>
      <c r="M739" s="22"/>
    </row>
    <row r="740" spans="1:13" x14ac:dyDescent="0.2">
      <c r="G740" s="57"/>
      <c r="H740" s="57"/>
      <c r="I740" s="57"/>
      <c r="J740" s="57"/>
      <c r="K740" s="57"/>
      <c r="L740" s="35"/>
      <c r="M740" s="23"/>
    </row>
    <row r="741" spans="1:13" ht="12.75" customHeight="1" x14ac:dyDescent="0.2">
      <c r="A741" s="5" t="s">
        <v>48</v>
      </c>
      <c r="B741" s="5" t="s">
        <v>49</v>
      </c>
      <c r="C741" s="5" t="s">
        <v>50</v>
      </c>
      <c r="D741" s="3" t="s">
        <v>7</v>
      </c>
      <c r="E741" s="3" t="s">
        <v>130</v>
      </c>
      <c r="F741" s="3" t="s">
        <v>51</v>
      </c>
      <c r="G741" s="520" t="s">
        <v>558</v>
      </c>
      <c r="H741" s="514" t="s">
        <v>328</v>
      </c>
      <c r="I741" s="514" t="s">
        <v>500</v>
      </c>
      <c r="J741" s="516" t="s">
        <v>324</v>
      </c>
      <c r="K741" s="512" t="s">
        <v>589</v>
      </c>
      <c r="L741" s="15" t="s">
        <v>52</v>
      </c>
      <c r="M741" s="3" t="s">
        <v>123</v>
      </c>
    </row>
    <row r="742" spans="1:13" ht="33.75" customHeight="1" x14ac:dyDescent="0.2">
      <c r="A742" s="5" t="s">
        <v>53</v>
      </c>
      <c r="B742" s="5"/>
      <c r="C742" s="5" t="s">
        <v>54</v>
      </c>
      <c r="D742" s="3" t="s">
        <v>11</v>
      </c>
      <c r="E742" s="3" t="s">
        <v>131</v>
      </c>
      <c r="F742" s="3" t="s">
        <v>55</v>
      </c>
      <c r="G742" s="522"/>
      <c r="H742" s="515"/>
      <c r="I742" s="513"/>
      <c r="J742" s="517"/>
      <c r="K742" s="523"/>
      <c r="L742" s="15" t="s">
        <v>325</v>
      </c>
      <c r="M742" s="3" t="s">
        <v>326</v>
      </c>
    </row>
    <row r="743" spans="1:13" x14ac:dyDescent="0.2">
      <c r="A743" s="85">
        <v>1</v>
      </c>
      <c r="B743" s="85">
        <v>2</v>
      </c>
      <c r="C743" s="85">
        <v>3</v>
      </c>
      <c r="D743" s="85">
        <v>4</v>
      </c>
      <c r="E743" s="85">
        <v>5</v>
      </c>
      <c r="F743" s="85">
        <v>6</v>
      </c>
      <c r="G743" s="85">
        <v>7</v>
      </c>
      <c r="H743" s="85">
        <v>8</v>
      </c>
      <c r="I743" s="85">
        <v>9</v>
      </c>
      <c r="J743" s="85">
        <v>10</v>
      </c>
      <c r="K743" s="209" t="s">
        <v>327</v>
      </c>
      <c r="L743" s="86">
        <v>12</v>
      </c>
      <c r="M743" s="85">
        <v>13</v>
      </c>
    </row>
    <row r="744" spans="1:13" x14ac:dyDescent="0.2">
      <c r="A744" s="3">
        <v>14</v>
      </c>
      <c r="B744" s="5"/>
      <c r="C744" s="5"/>
      <c r="D744" s="3"/>
      <c r="E744" s="3"/>
      <c r="F744" s="2" t="s">
        <v>70</v>
      </c>
      <c r="G744" s="41"/>
      <c r="H744" s="41"/>
      <c r="I744" s="46"/>
      <c r="J744" s="46"/>
      <c r="K744" s="46"/>
      <c r="L744" s="27"/>
      <c r="M744" s="5"/>
    </row>
    <row r="745" spans="1:13" x14ac:dyDescent="0.2">
      <c r="A745" s="4"/>
      <c r="B745" s="3" t="s">
        <v>65</v>
      </c>
      <c r="C745" s="3" t="s">
        <v>75</v>
      </c>
      <c r="D745" s="3"/>
      <c r="E745" s="81"/>
      <c r="F745" s="9" t="s">
        <v>76</v>
      </c>
      <c r="G745" s="41"/>
      <c r="H745" s="41"/>
      <c r="I745" s="46"/>
      <c r="J745" s="46"/>
      <c r="K745" s="46"/>
      <c r="L745" s="27"/>
      <c r="M745" s="5"/>
    </row>
    <row r="746" spans="1:13" x14ac:dyDescent="0.2">
      <c r="A746" s="4"/>
      <c r="B746" s="4"/>
      <c r="C746" s="4"/>
      <c r="D746" s="92"/>
      <c r="E746" s="276"/>
      <c r="F746" s="77" t="s">
        <v>275</v>
      </c>
      <c r="G746" s="98">
        <f>SUM(G747+G786)</f>
        <v>192668</v>
      </c>
      <c r="H746" s="98">
        <f>SUM(H747+H786)</f>
        <v>192668</v>
      </c>
      <c r="I746" s="98">
        <f>SUM(I747+I786)</f>
        <v>0</v>
      </c>
      <c r="J746" s="98">
        <f>SUM(J747+J786)</f>
        <v>0</v>
      </c>
      <c r="K746" s="99">
        <f t="shared" ref="K746:K761" si="87">SUM(H746:J746)</f>
        <v>192668</v>
      </c>
      <c r="L746" s="95">
        <f t="shared" ref="L746:L789" si="88">K746/G746*100</f>
        <v>100</v>
      </c>
      <c r="M746" s="93">
        <f t="shared" ref="M746:M789" si="89">K746-G746</f>
        <v>0</v>
      </c>
    </row>
    <row r="747" spans="1:13" x14ac:dyDescent="0.2">
      <c r="A747" s="4"/>
      <c r="B747" s="4"/>
      <c r="C747" s="4"/>
      <c r="D747" s="96">
        <v>610000</v>
      </c>
      <c r="E747" s="277"/>
      <c r="F747" s="97" t="s">
        <v>242</v>
      </c>
      <c r="G747" s="98">
        <f>SUM(G748+G761+G762)</f>
        <v>189668</v>
      </c>
      <c r="H747" s="98">
        <f>SUM(H748+H761+H762)</f>
        <v>189668</v>
      </c>
      <c r="I747" s="98">
        <f>SUM(I748+I761+I762)</f>
        <v>0</v>
      </c>
      <c r="J747" s="98">
        <f>SUM(J748+J761+J762)</f>
        <v>0</v>
      </c>
      <c r="K747" s="99">
        <f t="shared" si="87"/>
        <v>189668</v>
      </c>
      <c r="L747" s="95">
        <f t="shared" si="88"/>
        <v>100</v>
      </c>
      <c r="M747" s="93">
        <f t="shared" si="89"/>
        <v>0</v>
      </c>
    </row>
    <row r="748" spans="1:13" x14ac:dyDescent="0.2">
      <c r="A748" s="4"/>
      <c r="B748" s="4"/>
      <c r="C748" s="4"/>
      <c r="D748" s="9">
        <v>611000</v>
      </c>
      <c r="E748" s="259"/>
      <c r="F748" s="10" t="s">
        <v>13</v>
      </c>
      <c r="G748" s="45">
        <f>SUM(G749+G753)</f>
        <v>151112</v>
      </c>
      <c r="H748" s="45">
        <f>SUM(H749+H753)</f>
        <v>151112</v>
      </c>
      <c r="I748" s="45">
        <f>SUM(I749+I753)</f>
        <v>0</v>
      </c>
      <c r="J748" s="45">
        <f>SUM(J749+J753)</f>
        <v>0</v>
      </c>
      <c r="K748" s="50">
        <f t="shared" si="87"/>
        <v>151112</v>
      </c>
      <c r="L748" s="101">
        <f t="shared" si="88"/>
        <v>100</v>
      </c>
      <c r="M748" s="102">
        <f t="shared" si="89"/>
        <v>0</v>
      </c>
    </row>
    <row r="749" spans="1:13" x14ac:dyDescent="0.2">
      <c r="A749" s="4"/>
      <c r="B749" s="4"/>
      <c r="C749" s="4"/>
      <c r="D749" s="11">
        <v>611100</v>
      </c>
      <c r="E749" s="257" t="s">
        <v>426</v>
      </c>
      <c r="F749" s="10" t="s">
        <v>317</v>
      </c>
      <c r="G749" s="45">
        <f>SUM(G750:G752)</f>
        <v>123087</v>
      </c>
      <c r="H749" s="45">
        <f>SUM(H750:H752)</f>
        <v>123087</v>
      </c>
      <c r="I749" s="45">
        <f>SUM(I750:I752)</f>
        <v>0</v>
      </c>
      <c r="J749" s="45">
        <f>SUM(J750:J752)</f>
        <v>0</v>
      </c>
      <c r="K749" s="50">
        <f t="shared" si="87"/>
        <v>123087</v>
      </c>
      <c r="L749" s="101">
        <f t="shared" si="88"/>
        <v>100</v>
      </c>
      <c r="M749" s="102">
        <f t="shared" si="89"/>
        <v>0</v>
      </c>
    </row>
    <row r="750" spans="1:13" x14ac:dyDescent="0.2">
      <c r="A750" s="4"/>
      <c r="B750" s="4"/>
      <c r="C750" s="4"/>
      <c r="D750" s="12">
        <v>611110</v>
      </c>
      <c r="E750" s="255"/>
      <c r="F750" s="5" t="s">
        <v>255</v>
      </c>
      <c r="G750" s="41">
        <v>84930</v>
      </c>
      <c r="H750" s="41">
        <v>84930</v>
      </c>
      <c r="I750" s="46"/>
      <c r="J750" s="46"/>
      <c r="K750" s="83">
        <f t="shared" si="87"/>
        <v>84930</v>
      </c>
      <c r="L750" s="103">
        <f t="shared" si="88"/>
        <v>100</v>
      </c>
      <c r="M750" s="75">
        <f t="shared" si="89"/>
        <v>0</v>
      </c>
    </row>
    <row r="751" spans="1:13" x14ac:dyDescent="0.2">
      <c r="A751" s="4"/>
      <c r="B751" s="4"/>
      <c r="C751" s="4"/>
      <c r="D751" s="12">
        <v>611130</v>
      </c>
      <c r="E751" s="255"/>
      <c r="F751" s="5" t="s">
        <v>14</v>
      </c>
      <c r="G751" s="41">
        <v>38157</v>
      </c>
      <c r="H751" s="41">
        <v>38157</v>
      </c>
      <c r="I751" s="46"/>
      <c r="J751" s="46"/>
      <c r="K751" s="83">
        <f t="shared" si="87"/>
        <v>38157</v>
      </c>
      <c r="L751" s="103">
        <f t="shared" si="88"/>
        <v>100</v>
      </c>
      <c r="M751" s="75">
        <f t="shared" si="89"/>
        <v>0</v>
      </c>
    </row>
    <row r="752" spans="1:13" x14ac:dyDescent="0.2">
      <c r="A752" s="4"/>
      <c r="B752" s="4"/>
      <c r="C752" s="4"/>
      <c r="D752" s="12">
        <v>611155</v>
      </c>
      <c r="E752" s="255"/>
      <c r="F752" s="5" t="s">
        <v>18</v>
      </c>
      <c r="G752" s="41"/>
      <c r="H752" s="41">
        <v>0</v>
      </c>
      <c r="I752" s="46"/>
      <c r="J752" s="46"/>
      <c r="K752" s="83">
        <f t="shared" si="87"/>
        <v>0</v>
      </c>
      <c r="L752" s="103" t="e">
        <f t="shared" si="88"/>
        <v>#DIV/0!</v>
      </c>
      <c r="M752" s="75">
        <f t="shared" si="89"/>
        <v>0</v>
      </c>
    </row>
    <row r="753" spans="1:13" x14ac:dyDescent="0.2">
      <c r="A753" s="4"/>
      <c r="B753" s="4"/>
      <c r="C753" s="4"/>
      <c r="D753" s="11">
        <v>611200</v>
      </c>
      <c r="E753" s="257" t="s">
        <v>426</v>
      </c>
      <c r="F753" s="10" t="s">
        <v>318</v>
      </c>
      <c r="G753" s="45">
        <f>SUM(G754:G760)</f>
        <v>28025</v>
      </c>
      <c r="H753" s="45">
        <f>SUM(H754:H760)</f>
        <v>28025</v>
      </c>
      <c r="I753" s="45">
        <f>SUM(I754:I760)</f>
        <v>0</v>
      </c>
      <c r="J753" s="45">
        <f>SUM(J754:J760)</f>
        <v>0</v>
      </c>
      <c r="K753" s="50">
        <f t="shared" si="87"/>
        <v>28025</v>
      </c>
      <c r="L753" s="101">
        <f t="shared" si="88"/>
        <v>100</v>
      </c>
      <c r="M753" s="102">
        <f t="shared" si="89"/>
        <v>0</v>
      </c>
    </row>
    <row r="754" spans="1:13" x14ac:dyDescent="0.2">
      <c r="A754" s="4"/>
      <c r="B754" s="4"/>
      <c r="C754" s="4"/>
      <c r="D754" s="12">
        <v>611211</v>
      </c>
      <c r="E754" s="255"/>
      <c r="F754" s="5" t="s">
        <v>310</v>
      </c>
      <c r="G754" s="41"/>
      <c r="H754" s="41"/>
      <c r="I754" s="46"/>
      <c r="J754" s="46"/>
      <c r="K754" s="83">
        <f t="shared" si="87"/>
        <v>0</v>
      </c>
      <c r="L754" s="103" t="e">
        <f t="shared" si="88"/>
        <v>#DIV/0!</v>
      </c>
      <c r="M754" s="75">
        <f t="shared" si="89"/>
        <v>0</v>
      </c>
    </row>
    <row r="755" spans="1:13" x14ac:dyDescent="0.2">
      <c r="A755" s="4"/>
      <c r="B755" s="4"/>
      <c r="C755" s="4"/>
      <c r="D755" s="12">
        <v>611214</v>
      </c>
      <c r="E755" s="255"/>
      <c r="F755" s="5" t="s">
        <v>142</v>
      </c>
      <c r="G755" s="41"/>
      <c r="H755" s="41"/>
      <c r="I755" s="46"/>
      <c r="J755" s="46"/>
      <c r="K755" s="83">
        <f t="shared" si="87"/>
        <v>0</v>
      </c>
      <c r="L755" s="103" t="e">
        <f t="shared" si="88"/>
        <v>#DIV/0!</v>
      </c>
      <c r="M755" s="75">
        <f t="shared" si="89"/>
        <v>0</v>
      </c>
    </row>
    <row r="756" spans="1:13" x14ac:dyDescent="0.2">
      <c r="A756" s="4"/>
      <c r="B756" s="4"/>
      <c r="C756" s="4"/>
      <c r="D756" s="12">
        <v>611216</v>
      </c>
      <c r="E756" s="255"/>
      <c r="F756" s="5" t="s">
        <v>143</v>
      </c>
      <c r="G756" s="41"/>
      <c r="H756" s="41"/>
      <c r="I756" s="46"/>
      <c r="J756" s="46"/>
      <c r="K756" s="83">
        <f t="shared" si="87"/>
        <v>0</v>
      </c>
      <c r="L756" s="103" t="e">
        <f t="shared" si="88"/>
        <v>#DIV/0!</v>
      </c>
      <c r="M756" s="75">
        <f t="shared" si="89"/>
        <v>0</v>
      </c>
    </row>
    <row r="757" spans="1:13" x14ac:dyDescent="0.2">
      <c r="A757" s="4"/>
      <c r="B757" s="4"/>
      <c r="C757" s="4"/>
      <c r="D757" s="12">
        <v>611221</v>
      </c>
      <c r="E757" s="255"/>
      <c r="F757" s="5" t="s">
        <v>15</v>
      </c>
      <c r="G757" s="41">
        <v>19360</v>
      </c>
      <c r="H757" s="41">
        <v>19360</v>
      </c>
      <c r="I757" s="46"/>
      <c r="J757" s="46"/>
      <c r="K757" s="83">
        <f t="shared" si="87"/>
        <v>19360</v>
      </c>
      <c r="L757" s="103">
        <f t="shared" si="88"/>
        <v>100</v>
      </c>
      <c r="M757" s="75">
        <f t="shared" si="89"/>
        <v>0</v>
      </c>
    </row>
    <row r="758" spans="1:13" x14ac:dyDescent="0.2">
      <c r="A758" s="4"/>
      <c r="B758" s="4"/>
      <c r="C758" s="4"/>
      <c r="D758" s="4">
        <v>611224</v>
      </c>
      <c r="E758" s="258"/>
      <c r="F758" s="5" t="s">
        <v>16</v>
      </c>
      <c r="G758" s="41">
        <v>3895</v>
      </c>
      <c r="H758" s="41">
        <v>3895</v>
      </c>
      <c r="I758" s="46"/>
      <c r="J758" s="46"/>
      <c r="K758" s="83">
        <f t="shared" si="87"/>
        <v>3895</v>
      </c>
      <c r="L758" s="103">
        <f t="shared" si="88"/>
        <v>100</v>
      </c>
      <c r="M758" s="75">
        <f t="shared" si="89"/>
        <v>0</v>
      </c>
    </row>
    <row r="759" spans="1:13" x14ac:dyDescent="0.2">
      <c r="A759" s="4"/>
      <c r="B759" s="4"/>
      <c r="C759" s="4"/>
      <c r="D759" s="4">
        <v>611225</v>
      </c>
      <c r="E759" s="258"/>
      <c r="F759" s="5" t="s">
        <v>72</v>
      </c>
      <c r="G759" s="41"/>
      <c r="H759" s="41"/>
      <c r="I759" s="46"/>
      <c r="J759" s="46"/>
      <c r="K759" s="83">
        <f t="shared" si="87"/>
        <v>0</v>
      </c>
      <c r="L759" s="103" t="e">
        <f t="shared" si="88"/>
        <v>#DIV/0!</v>
      </c>
      <c r="M759" s="75">
        <f t="shared" si="89"/>
        <v>0</v>
      </c>
    </row>
    <row r="760" spans="1:13" x14ac:dyDescent="0.2">
      <c r="A760" s="4"/>
      <c r="B760" s="4"/>
      <c r="C760" s="4"/>
      <c r="D760" s="4">
        <v>611227</v>
      </c>
      <c r="E760" s="258"/>
      <c r="F760" s="5" t="s">
        <v>19</v>
      </c>
      <c r="G760" s="41">
        <v>4770</v>
      </c>
      <c r="H760" s="41">
        <v>4770</v>
      </c>
      <c r="I760" s="46"/>
      <c r="J760" s="46"/>
      <c r="K760" s="83">
        <f t="shared" si="87"/>
        <v>4770</v>
      </c>
      <c r="L760" s="103">
        <f t="shared" si="88"/>
        <v>100</v>
      </c>
      <c r="M760" s="75">
        <f t="shared" si="89"/>
        <v>0</v>
      </c>
    </row>
    <row r="761" spans="1:13" x14ac:dyDescent="0.2">
      <c r="A761" s="4"/>
      <c r="B761" s="4"/>
      <c r="C761" s="4"/>
      <c r="D761" s="9">
        <v>612100</v>
      </c>
      <c r="E761" s="259" t="s">
        <v>426</v>
      </c>
      <c r="F761" s="10" t="s">
        <v>20</v>
      </c>
      <c r="G761" s="40">
        <v>6154</v>
      </c>
      <c r="H761" s="40">
        <v>6154</v>
      </c>
      <c r="I761" s="47"/>
      <c r="J761" s="47"/>
      <c r="K761" s="50">
        <f t="shared" si="87"/>
        <v>6154</v>
      </c>
      <c r="L761" s="101">
        <f t="shared" si="88"/>
        <v>100</v>
      </c>
      <c r="M761" s="102">
        <f t="shared" si="89"/>
        <v>0</v>
      </c>
    </row>
    <row r="762" spans="1:13" x14ac:dyDescent="0.2">
      <c r="A762" s="4"/>
      <c r="B762" s="4"/>
      <c r="C762" s="4"/>
      <c r="D762" s="9">
        <v>613000</v>
      </c>
      <c r="E762" s="259"/>
      <c r="F762" s="10" t="s">
        <v>185</v>
      </c>
      <c r="G762" s="45">
        <f>SUM(G763+G766+G769+G773+G774+G775+G776)</f>
        <v>32402</v>
      </c>
      <c r="H762" s="45">
        <f>SUM(H763+H766+H769+H773+H774+H775+H776)</f>
        <v>32402</v>
      </c>
      <c r="I762" s="45">
        <f>SUM(I763+I766+I769+I773+I774+I775+I776)</f>
        <v>0</v>
      </c>
      <c r="J762" s="45">
        <f>SUM(J763+J766+J769+J773+J774+J775+J776)</f>
        <v>0</v>
      </c>
      <c r="K762" s="45">
        <f>SUM(K763+K766+K769+K773+K774+K775+K776)</f>
        <v>32402</v>
      </c>
      <c r="L762" s="101">
        <f t="shared" si="88"/>
        <v>100</v>
      </c>
      <c r="M762" s="102">
        <f t="shared" si="89"/>
        <v>0</v>
      </c>
    </row>
    <row r="763" spans="1:13" x14ac:dyDescent="0.2">
      <c r="A763" s="4"/>
      <c r="B763" s="4"/>
      <c r="C763" s="4"/>
      <c r="D763" s="11">
        <v>613100</v>
      </c>
      <c r="E763" s="257" t="s">
        <v>426</v>
      </c>
      <c r="F763" s="10" t="s">
        <v>175</v>
      </c>
      <c r="G763" s="45">
        <f>SUM(G764:G765)</f>
        <v>1500</v>
      </c>
      <c r="H763" s="45">
        <f>SUM(H764:H765)</f>
        <v>1500</v>
      </c>
      <c r="I763" s="45">
        <f>SUM(I764:I765)</f>
        <v>0</v>
      </c>
      <c r="J763" s="45">
        <f>SUM(J764:J765)</f>
        <v>0</v>
      </c>
      <c r="K763" s="50">
        <f t="shared" ref="K763:K789" si="90">SUM(H763:J763)</f>
        <v>1500</v>
      </c>
      <c r="L763" s="101">
        <f t="shared" si="88"/>
        <v>100</v>
      </c>
      <c r="M763" s="102">
        <f t="shared" si="89"/>
        <v>0</v>
      </c>
    </row>
    <row r="764" spans="1:13" x14ac:dyDescent="0.2">
      <c r="A764" s="4"/>
      <c r="B764" s="4"/>
      <c r="C764" s="4"/>
      <c r="D764" s="4">
        <v>613110</v>
      </c>
      <c r="E764" s="258"/>
      <c r="F764" s="5" t="s">
        <v>174</v>
      </c>
      <c r="G764" s="41">
        <v>1500</v>
      </c>
      <c r="H764" s="41">
        <v>1500</v>
      </c>
      <c r="I764" s="46"/>
      <c r="J764" s="46"/>
      <c r="K764" s="83">
        <f t="shared" si="90"/>
        <v>1500</v>
      </c>
      <c r="L764" s="103">
        <f t="shared" si="88"/>
        <v>100</v>
      </c>
      <c r="M764" s="75">
        <f t="shared" si="89"/>
        <v>0</v>
      </c>
    </row>
    <row r="765" spans="1:13" x14ac:dyDescent="0.2">
      <c r="A765" s="4"/>
      <c r="B765" s="4"/>
      <c r="C765" s="4"/>
      <c r="D765" s="4">
        <v>613120</v>
      </c>
      <c r="E765" s="258"/>
      <c r="F765" s="5" t="s">
        <v>22</v>
      </c>
      <c r="G765" s="41"/>
      <c r="H765" s="41"/>
      <c r="I765" s="46"/>
      <c r="J765" s="46"/>
      <c r="K765" s="83">
        <f t="shared" si="90"/>
        <v>0</v>
      </c>
      <c r="L765" s="103" t="e">
        <f t="shared" si="88"/>
        <v>#DIV/0!</v>
      </c>
      <c r="M765" s="75">
        <f t="shared" si="89"/>
        <v>0</v>
      </c>
    </row>
    <row r="766" spans="1:13" x14ac:dyDescent="0.2">
      <c r="A766" s="4"/>
      <c r="B766" s="4"/>
      <c r="C766" s="4"/>
      <c r="D766" s="11">
        <v>613300</v>
      </c>
      <c r="E766" s="257" t="s">
        <v>426</v>
      </c>
      <c r="F766" s="10" t="s">
        <v>319</v>
      </c>
      <c r="G766" s="45">
        <f>SUM(G767:G768)</f>
        <v>3000</v>
      </c>
      <c r="H766" s="45">
        <f>SUM(H767:H768)</f>
        <v>3000</v>
      </c>
      <c r="I766" s="45">
        <f>SUM(I767:I768)</f>
        <v>0</v>
      </c>
      <c r="J766" s="45">
        <f>SUM(J767:J768)</f>
        <v>0</v>
      </c>
      <c r="K766" s="50">
        <f t="shared" si="90"/>
        <v>3000</v>
      </c>
      <c r="L766" s="101">
        <f t="shared" si="88"/>
        <v>100</v>
      </c>
      <c r="M766" s="102">
        <f t="shared" si="89"/>
        <v>0</v>
      </c>
    </row>
    <row r="767" spans="1:13" x14ac:dyDescent="0.2">
      <c r="A767" s="4"/>
      <c r="B767" s="4"/>
      <c r="C767" s="4"/>
      <c r="D767" s="4">
        <v>613321</v>
      </c>
      <c r="E767" s="258"/>
      <c r="F767" s="5" t="s">
        <v>189</v>
      </c>
      <c r="G767" s="41"/>
      <c r="H767" s="41"/>
      <c r="I767" s="46"/>
      <c r="J767" s="46"/>
      <c r="K767" s="83">
        <f t="shared" si="90"/>
        <v>0</v>
      </c>
      <c r="L767" s="103" t="e">
        <f t="shared" si="88"/>
        <v>#DIV/0!</v>
      </c>
      <c r="M767" s="75">
        <f t="shared" si="89"/>
        <v>0</v>
      </c>
    </row>
    <row r="768" spans="1:13" x14ac:dyDescent="0.2">
      <c r="A768" s="4"/>
      <c r="B768" s="4"/>
      <c r="C768" s="4"/>
      <c r="D768" s="4">
        <v>613311</v>
      </c>
      <c r="E768" s="258"/>
      <c r="F768" s="5" t="s">
        <v>206</v>
      </c>
      <c r="G768" s="41">
        <v>3000</v>
      </c>
      <c r="H768" s="41">
        <v>3000</v>
      </c>
      <c r="I768" s="46"/>
      <c r="J768" s="46"/>
      <c r="K768" s="83">
        <f t="shared" si="90"/>
        <v>3000</v>
      </c>
      <c r="L768" s="103">
        <f t="shared" si="88"/>
        <v>100</v>
      </c>
      <c r="M768" s="75">
        <f t="shared" si="89"/>
        <v>0</v>
      </c>
    </row>
    <row r="769" spans="1:13" x14ac:dyDescent="0.2">
      <c r="A769" s="4"/>
      <c r="B769" s="4"/>
      <c r="C769" s="4"/>
      <c r="D769" s="11">
        <v>613400</v>
      </c>
      <c r="E769" s="257" t="s">
        <v>426</v>
      </c>
      <c r="F769" s="10" t="s">
        <v>190</v>
      </c>
      <c r="G769" s="45">
        <f>SUM(G770:G772)</f>
        <v>8000</v>
      </c>
      <c r="H769" s="45">
        <f>SUM(H770:H772)</f>
        <v>8000</v>
      </c>
      <c r="I769" s="45">
        <f>SUM(I770:I772)</f>
        <v>0</v>
      </c>
      <c r="J769" s="45">
        <f>SUM(J770:J772)</f>
        <v>0</v>
      </c>
      <c r="K769" s="50">
        <f t="shared" si="90"/>
        <v>8000</v>
      </c>
      <c r="L769" s="101">
        <f t="shared" si="88"/>
        <v>100</v>
      </c>
      <c r="M769" s="102">
        <f t="shared" si="89"/>
        <v>0</v>
      </c>
    </row>
    <row r="770" spans="1:13" x14ac:dyDescent="0.2">
      <c r="A770" s="4"/>
      <c r="B770" s="4"/>
      <c r="C770" s="4"/>
      <c r="D770" s="4">
        <v>613410</v>
      </c>
      <c r="E770" s="258"/>
      <c r="F770" s="5" t="s">
        <v>191</v>
      </c>
      <c r="G770" s="41">
        <v>5000</v>
      </c>
      <c r="H770" s="41">
        <v>5000</v>
      </c>
      <c r="I770" s="46"/>
      <c r="J770" s="46"/>
      <c r="K770" s="83">
        <f t="shared" si="90"/>
        <v>5000</v>
      </c>
      <c r="L770" s="103">
        <f t="shared" si="88"/>
        <v>100</v>
      </c>
      <c r="M770" s="75">
        <f t="shared" si="89"/>
        <v>0</v>
      </c>
    </row>
    <row r="771" spans="1:13" x14ac:dyDescent="0.2">
      <c r="A771" s="4"/>
      <c r="B771" s="4"/>
      <c r="C771" s="4"/>
      <c r="D771" s="4">
        <v>613416</v>
      </c>
      <c r="E771" s="258"/>
      <c r="F771" s="5" t="s">
        <v>523</v>
      </c>
      <c r="G771" s="41">
        <v>1000</v>
      </c>
      <c r="H771" s="41">
        <v>1000</v>
      </c>
      <c r="I771" s="46"/>
      <c r="J771" s="46"/>
      <c r="K771" s="83">
        <f t="shared" si="90"/>
        <v>1000</v>
      </c>
      <c r="L771" s="103">
        <f t="shared" si="88"/>
        <v>100</v>
      </c>
      <c r="M771" s="75">
        <f t="shared" si="89"/>
        <v>0</v>
      </c>
    </row>
    <row r="772" spans="1:13" x14ac:dyDescent="0.2">
      <c r="A772" s="4"/>
      <c r="B772" s="4"/>
      <c r="C772" s="4"/>
      <c r="D772" s="4">
        <v>613430</v>
      </c>
      <c r="E772" s="258"/>
      <c r="F772" s="5" t="s">
        <v>192</v>
      </c>
      <c r="G772" s="41">
        <v>2000</v>
      </c>
      <c r="H772" s="41">
        <v>2000</v>
      </c>
      <c r="I772" s="46"/>
      <c r="J772" s="46"/>
      <c r="K772" s="83">
        <f t="shared" si="90"/>
        <v>2000</v>
      </c>
      <c r="L772" s="103">
        <f t="shared" si="88"/>
        <v>100</v>
      </c>
      <c r="M772" s="75">
        <f t="shared" si="89"/>
        <v>0</v>
      </c>
    </row>
    <row r="773" spans="1:13" x14ac:dyDescent="0.2">
      <c r="A773" s="4"/>
      <c r="B773" s="4"/>
      <c r="C773" s="4"/>
      <c r="D773" s="11">
        <v>613500</v>
      </c>
      <c r="E773" s="257" t="s">
        <v>426</v>
      </c>
      <c r="F773" s="10" t="s">
        <v>26</v>
      </c>
      <c r="G773" s="45">
        <v>7000</v>
      </c>
      <c r="H773" s="45">
        <v>7000</v>
      </c>
      <c r="I773" s="50"/>
      <c r="J773" s="50"/>
      <c r="K773" s="50">
        <f t="shared" si="90"/>
        <v>7000</v>
      </c>
      <c r="L773" s="101">
        <f t="shared" si="88"/>
        <v>100</v>
      </c>
      <c r="M773" s="102">
        <f t="shared" si="89"/>
        <v>0</v>
      </c>
    </row>
    <row r="774" spans="1:13" x14ac:dyDescent="0.2">
      <c r="A774" s="4"/>
      <c r="B774" s="4"/>
      <c r="C774" s="4"/>
      <c r="D774" s="11">
        <v>613700</v>
      </c>
      <c r="E774" s="257" t="s">
        <v>426</v>
      </c>
      <c r="F774" s="10" t="s">
        <v>28</v>
      </c>
      <c r="G774" s="45">
        <v>3000</v>
      </c>
      <c r="H774" s="45">
        <v>3000</v>
      </c>
      <c r="I774" s="50"/>
      <c r="J774" s="50"/>
      <c r="K774" s="50">
        <f t="shared" si="90"/>
        <v>3000</v>
      </c>
      <c r="L774" s="101">
        <f t="shared" si="88"/>
        <v>100</v>
      </c>
      <c r="M774" s="102">
        <f t="shared" si="89"/>
        <v>0</v>
      </c>
    </row>
    <row r="775" spans="1:13" x14ac:dyDescent="0.2">
      <c r="A775" s="4"/>
      <c r="B775" s="4"/>
      <c r="C775" s="4"/>
      <c r="D775" s="11">
        <v>613800</v>
      </c>
      <c r="E775" s="257" t="s">
        <v>426</v>
      </c>
      <c r="F775" s="10" t="s">
        <v>201</v>
      </c>
      <c r="G775" s="45">
        <v>2000</v>
      </c>
      <c r="H775" s="45">
        <v>2000</v>
      </c>
      <c r="I775" s="50"/>
      <c r="J775" s="50"/>
      <c r="K775" s="50">
        <f t="shared" si="90"/>
        <v>2000</v>
      </c>
      <c r="L775" s="101">
        <f t="shared" si="88"/>
        <v>100</v>
      </c>
      <c r="M775" s="102">
        <f t="shared" si="89"/>
        <v>0</v>
      </c>
    </row>
    <row r="776" spans="1:13" ht="33.75" x14ac:dyDescent="0.2">
      <c r="A776" s="4"/>
      <c r="B776" s="4"/>
      <c r="C776" s="4"/>
      <c r="D776" s="11">
        <v>613900</v>
      </c>
      <c r="E776" s="257" t="s">
        <v>426</v>
      </c>
      <c r="F776" s="14" t="s">
        <v>284</v>
      </c>
      <c r="G776" s="45">
        <f>SUM(G777:G785)</f>
        <v>7902</v>
      </c>
      <c r="H776" s="45">
        <f>SUM(H777:H785)</f>
        <v>7902</v>
      </c>
      <c r="I776" s="45">
        <f>SUM(I777:I785)</f>
        <v>0</v>
      </c>
      <c r="J776" s="45">
        <f>SUM(J777:J785)</f>
        <v>0</v>
      </c>
      <c r="K776" s="50">
        <f t="shared" si="90"/>
        <v>7902</v>
      </c>
      <c r="L776" s="101">
        <f t="shared" si="88"/>
        <v>100</v>
      </c>
      <c r="M776" s="102">
        <f t="shared" si="89"/>
        <v>0</v>
      </c>
    </row>
    <row r="777" spans="1:13" x14ac:dyDescent="0.2">
      <c r="A777" s="4"/>
      <c r="B777" s="4"/>
      <c r="C777" s="4"/>
      <c r="D777" s="4">
        <v>613910</v>
      </c>
      <c r="E777" s="258"/>
      <c r="F777" s="5" t="s">
        <v>202</v>
      </c>
      <c r="G777" s="41"/>
      <c r="H777" s="41"/>
      <c r="I777" s="46"/>
      <c r="J777" s="46"/>
      <c r="K777" s="83">
        <f t="shared" si="90"/>
        <v>0</v>
      </c>
      <c r="L777" s="103" t="e">
        <f t="shared" si="88"/>
        <v>#DIV/0!</v>
      </c>
      <c r="M777" s="75">
        <f t="shared" si="89"/>
        <v>0</v>
      </c>
    </row>
    <row r="778" spans="1:13" x14ac:dyDescent="0.2">
      <c r="A778" s="4"/>
      <c r="B778" s="4"/>
      <c r="C778" s="4"/>
      <c r="D778" s="4">
        <v>613914</v>
      </c>
      <c r="E778" s="258"/>
      <c r="F778" s="5" t="s">
        <v>203</v>
      </c>
      <c r="G778" s="41">
        <v>2000</v>
      </c>
      <c r="H778" s="41">
        <v>2000</v>
      </c>
      <c r="I778" s="46"/>
      <c r="J778" s="46"/>
      <c r="K778" s="83">
        <f t="shared" si="90"/>
        <v>2000</v>
      </c>
      <c r="L778" s="103">
        <f t="shared" si="88"/>
        <v>100</v>
      </c>
      <c r="M778" s="75">
        <f t="shared" si="89"/>
        <v>0</v>
      </c>
    </row>
    <row r="779" spans="1:13" x14ac:dyDescent="0.2">
      <c r="A779" s="4"/>
      <c r="B779" s="4"/>
      <c r="C779" s="4"/>
      <c r="D779" s="4">
        <v>613937</v>
      </c>
      <c r="E779" s="258"/>
      <c r="F779" s="5" t="s">
        <v>140</v>
      </c>
      <c r="G779" s="41">
        <v>2000</v>
      </c>
      <c r="H779" s="41">
        <v>2000</v>
      </c>
      <c r="I779" s="46"/>
      <c r="J779" s="46"/>
      <c r="K779" s="83">
        <f t="shared" si="90"/>
        <v>2000</v>
      </c>
      <c r="L779" s="103">
        <f t="shared" si="88"/>
        <v>100</v>
      </c>
      <c r="M779" s="75">
        <f t="shared" si="89"/>
        <v>0</v>
      </c>
    </row>
    <row r="780" spans="1:13" x14ac:dyDescent="0.2">
      <c r="A780" s="4"/>
      <c r="B780" s="4"/>
      <c r="C780" s="4"/>
      <c r="D780" s="4">
        <v>613941</v>
      </c>
      <c r="E780" s="258"/>
      <c r="F780" s="5" t="s">
        <v>365</v>
      </c>
      <c r="G780" s="41">
        <v>1500</v>
      </c>
      <c r="H780" s="41">
        <v>1500</v>
      </c>
      <c r="I780" s="46"/>
      <c r="J780" s="46"/>
      <c r="K780" s="83">
        <f t="shared" si="90"/>
        <v>1500</v>
      </c>
      <c r="L780" s="103">
        <f t="shared" si="88"/>
        <v>100</v>
      </c>
      <c r="M780" s="75">
        <f t="shared" si="89"/>
        <v>0</v>
      </c>
    </row>
    <row r="781" spans="1:13" x14ac:dyDescent="0.2">
      <c r="A781" s="4"/>
      <c r="B781" s="4"/>
      <c r="C781" s="4"/>
      <c r="D781" s="4">
        <v>613974</v>
      </c>
      <c r="E781" s="258"/>
      <c r="F781" s="5" t="s">
        <v>473</v>
      </c>
      <c r="G781" s="41">
        <v>500</v>
      </c>
      <c r="H781" s="41">
        <v>500</v>
      </c>
      <c r="I781" s="46"/>
      <c r="J781" s="46"/>
      <c r="K781" s="83">
        <f t="shared" si="90"/>
        <v>500</v>
      </c>
      <c r="L781" s="103">
        <f t="shared" si="88"/>
        <v>100</v>
      </c>
      <c r="M781" s="75">
        <f t="shared" si="89"/>
        <v>0</v>
      </c>
    </row>
    <row r="782" spans="1:13" ht="21" customHeight="1" x14ac:dyDescent="0.2">
      <c r="A782" s="4"/>
      <c r="B782" s="4"/>
      <c r="C782" s="4"/>
      <c r="D782" s="4">
        <v>613976</v>
      </c>
      <c r="E782" s="258"/>
      <c r="F782" s="1" t="s">
        <v>322</v>
      </c>
      <c r="G782" s="41"/>
      <c r="H782" s="41"/>
      <c r="I782" s="46"/>
      <c r="J782" s="46"/>
      <c r="K782" s="83">
        <f t="shared" si="90"/>
        <v>0</v>
      </c>
      <c r="L782" s="103" t="e">
        <f t="shared" si="88"/>
        <v>#DIV/0!</v>
      </c>
      <c r="M782" s="75">
        <f t="shared" si="89"/>
        <v>0</v>
      </c>
    </row>
    <row r="783" spans="1:13" ht="15" customHeight="1" x14ac:dyDescent="0.2">
      <c r="A783" s="4"/>
      <c r="B783" s="4"/>
      <c r="C783" s="4"/>
      <c r="D783" s="4">
        <v>613980</v>
      </c>
      <c r="E783" s="258"/>
      <c r="F783" s="1" t="s">
        <v>262</v>
      </c>
      <c r="G783" s="41">
        <v>465</v>
      </c>
      <c r="H783" s="41">
        <v>465</v>
      </c>
      <c r="I783" s="46"/>
      <c r="J783" s="46"/>
      <c r="K783" s="83">
        <f t="shared" si="90"/>
        <v>465</v>
      </c>
      <c r="L783" s="103">
        <f t="shared" si="88"/>
        <v>100</v>
      </c>
      <c r="M783" s="75">
        <f t="shared" si="89"/>
        <v>0</v>
      </c>
    </row>
    <row r="784" spans="1:13" ht="22.5" x14ac:dyDescent="0.2">
      <c r="A784" s="4"/>
      <c r="B784" s="4"/>
      <c r="C784" s="4"/>
      <c r="D784" s="4">
        <v>613983</v>
      </c>
      <c r="E784" s="258"/>
      <c r="F784" s="1" t="s">
        <v>252</v>
      </c>
      <c r="G784" s="41">
        <v>437</v>
      </c>
      <c r="H784" s="41">
        <v>437</v>
      </c>
      <c r="I784" s="46"/>
      <c r="J784" s="46"/>
      <c r="K784" s="83">
        <f t="shared" si="90"/>
        <v>437</v>
      </c>
      <c r="L784" s="103">
        <f t="shared" si="88"/>
        <v>100</v>
      </c>
      <c r="M784" s="75">
        <f t="shared" si="89"/>
        <v>0</v>
      </c>
    </row>
    <row r="785" spans="1:13" ht="20.25" customHeight="1" x14ac:dyDescent="0.2">
      <c r="A785" s="4"/>
      <c r="B785" s="4"/>
      <c r="C785" s="4"/>
      <c r="D785" s="4">
        <v>613991</v>
      </c>
      <c r="E785" s="258"/>
      <c r="F785" s="1" t="s">
        <v>67</v>
      </c>
      <c r="G785" s="55">
        <v>1000</v>
      </c>
      <c r="H785" s="55">
        <v>1000</v>
      </c>
      <c r="I785" s="82"/>
      <c r="J785" s="82"/>
      <c r="K785" s="83">
        <f t="shared" si="90"/>
        <v>1000</v>
      </c>
      <c r="L785" s="103">
        <f t="shared" si="88"/>
        <v>100</v>
      </c>
      <c r="M785" s="75">
        <f t="shared" si="89"/>
        <v>0</v>
      </c>
    </row>
    <row r="786" spans="1:13" x14ac:dyDescent="0.2">
      <c r="A786" s="4"/>
      <c r="B786" s="4"/>
      <c r="C786" s="4"/>
      <c r="D786" s="66">
        <v>821300</v>
      </c>
      <c r="E786" s="280"/>
      <c r="F786" s="67" t="s">
        <v>240</v>
      </c>
      <c r="G786" s="89">
        <f>SUM(G787:G788)</f>
        <v>3000</v>
      </c>
      <c r="H786" s="89">
        <f>SUM(H787:H788)</f>
        <v>3000</v>
      </c>
      <c r="I786" s="89">
        <f>SUM(I787:I788)</f>
        <v>0</v>
      </c>
      <c r="J786" s="89">
        <f>SUM(J787:J788)</f>
        <v>0</v>
      </c>
      <c r="K786" s="87">
        <f t="shared" si="90"/>
        <v>3000</v>
      </c>
      <c r="L786" s="95">
        <f t="shared" si="88"/>
        <v>100</v>
      </c>
      <c r="M786" s="93">
        <f t="shared" si="89"/>
        <v>0</v>
      </c>
    </row>
    <row r="787" spans="1:13" x14ac:dyDescent="0.2">
      <c r="A787" s="4"/>
      <c r="B787" s="4"/>
      <c r="C787" s="4"/>
      <c r="D787" s="4">
        <v>821310</v>
      </c>
      <c r="E787" s="279" t="s">
        <v>426</v>
      </c>
      <c r="F787" s="1" t="s">
        <v>233</v>
      </c>
      <c r="G787" s="55">
        <v>3000</v>
      </c>
      <c r="H787" s="55">
        <v>3000</v>
      </c>
      <c r="I787" s="82"/>
      <c r="J787" s="82"/>
      <c r="K787" s="83">
        <f t="shared" si="90"/>
        <v>3000</v>
      </c>
      <c r="L787" s="74">
        <f t="shared" si="88"/>
        <v>100</v>
      </c>
      <c r="M787" s="41">
        <f t="shared" si="89"/>
        <v>0</v>
      </c>
    </row>
    <row r="788" spans="1:13" x14ac:dyDescent="0.2">
      <c r="A788" s="4"/>
      <c r="B788" s="4"/>
      <c r="C788" s="4"/>
      <c r="D788" s="4">
        <v>821300</v>
      </c>
      <c r="E788" s="258" t="s">
        <v>426</v>
      </c>
      <c r="F788" s="1" t="s">
        <v>230</v>
      </c>
      <c r="G788" s="55">
        <v>0</v>
      </c>
      <c r="H788" s="55"/>
      <c r="I788" s="82"/>
      <c r="J788" s="82"/>
      <c r="K788" s="83">
        <f t="shared" si="90"/>
        <v>0</v>
      </c>
      <c r="L788" s="74" t="e">
        <f t="shared" si="88"/>
        <v>#DIV/0!</v>
      </c>
      <c r="M788" s="41">
        <f t="shared" si="89"/>
        <v>0</v>
      </c>
    </row>
    <row r="789" spans="1:13" x14ac:dyDescent="0.2">
      <c r="A789" s="4"/>
      <c r="B789" s="4"/>
      <c r="C789" s="4"/>
      <c r="D789" s="4"/>
      <c r="E789" s="4"/>
      <c r="F789" s="2" t="s">
        <v>46</v>
      </c>
      <c r="G789" s="89">
        <v>5</v>
      </c>
      <c r="H789" s="89">
        <v>5</v>
      </c>
      <c r="I789" s="90"/>
      <c r="J789" s="90"/>
      <c r="K789" s="87">
        <f t="shared" si="90"/>
        <v>5</v>
      </c>
      <c r="L789" s="95">
        <f t="shared" si="88"/>
        <v>100</v>
      </c>
      <c r="M789" s="93">
        <f t="shared" si="89"/>
        <v>0</v>
      </c>
    </row>
    <row r="790" spans="1:13" x14ac:dyDescent="0.2">
      <c r="A790" s="242"/>
      <c r="B790" s="212"/>
      <c r="F790" s="21"/>
      <c r="G790" s="285"/>
      <c r="H790" s="285"/>
      <c r="I790" s="285"/>
      <c r="J790" s="285"/>
      <c r="K790" s="286"/>
      <c r="L790" s="287"/>
      <c r="M790" s="288"/>
    </row>
    <row r="791" spans="1:13" x14ac:dyDescent="0.2">
      <c r="A791" s="244"/>
      <c r="B791" s="28"/>
      <c r="F791" s="21"/>
      <c r="G791" s="289"/>
      <c r="H791" s="289"/>
      <c r="I791" s="289"/>
      <c r="J791" s="289"/>
      <c r="K791" s="290"/>
      <c r="L791" s="291"/>
      <c r="M791" s="288"/>
    </row>
    <row r="792" spans="1:13" ht="12.75" customHeight="1" x14ac:dyDescent="0.2">
      <c r="A792" s="5" t="s">
        <v>48</v>
      </c>
      <c r="B792" s="5" t="s">
        <v>49</v>
      </c>
      <c r="C792" s="5" t="s">
        <v>50</v>
      </c>
      <c r="D792" s="3" t="s">
        <v>7</v>
      </c>
      <c r="E792" s="3" t="s">
        <v>130</v>
      </c>
      <c r="F792" s="3" t="s">
        <v>51</v>
      </c>
      <c r="G792" s="520" t="s">
        <v>557</v>
      </c>
      <c r="H792" s="514" t="s">
        <v>328</v>
      </c>
      <c r="I792" s="514" t="s">
        <v>500</v>
      </c>
      <c r="J792" s="516" t="s">
        <v>324</v>
      </c>
      <c r="K792" s="512" t="s">
        <v>584</v>
      </c>
      <c r="L792" s="15" t="s">
        <v>52</v>
      </c>
      <c r="M792" s="3" t="s">
        <v>123</v>
      </c>
    </row>
    <row r="793" spans="1:13" ht="32.25" customHeight="1" x14ac:dyDescent="0.2">
      <c r="A793" s="5" t="s">
        <v>53</v>
      </c>
      <c r="B793" s="5"/>
      <c r="C793" s="5" t="s">
        <v>54</v>
      </c>
      <c r="D793" s="3" t="s">
        <v>11</v>
      </c>
      <c r="E793" s="3" t="s">
        <v>131</v>
      </c>
      <c r="F793" s="3" t="s">
        <v>55</v>
      </c>
      <c r="G793" s="522"/>
      <c r="H793" s="515"/>
      <c r="I793" s="513"/>
      <c r="J793" s="517"/>
      <c r="K793" s="523"/>
      <c r="L793" s="15" t="s">
        <v>325</v>
      </c>
      <c r="M793" s="3" t="s">
        <v>326</v>
      </c>
    </row>
    <row r="794" spans="1:13" x14ac:dyDescent="0.2">
      <c r="A794" s="85">
        <v>1</v>
      </c>
      <c r="B794" s="85">
        <v>2</v>
      </c>
      <c r="C794" s="85">
        <v>3</v>
      </c>
      <c r="D794" s="85">
        <v>4</v>
      </c>
      <c r="E794" s="85">
        <v>5</v>
      </c>
      <c r="F794" s="85">
        <v>6</v>
      </c>
      <c r="G794" s="85">
        <v>7</v>
      </c>
      <c r="H794" s="85">
        <v>8</v>
      </c>
      <c r="I794" s="85">
        <v>9</v>
      </c>
      <c r="J794" s="85">
        <v>10</v>
      </c>
      <c r="K794" s="209" t="s">
        <v>327</v>
      </c>
      <c r="L794" s="86">
        <v>12</v>
      </c>
      <c r="M794" s="85">
        <v>13</v>
      </c>
    </row>
    <row r="795" spans="1:13" x14ac:dyDescent="0.2">
      <c r="A795" s="3">
        <v>14</v>
      </c>
      <c r="B795" s="5"/>
      <c r="C795" s="5"/>
      <c r="D795" s="3"/>
      <c r="E795" s="3"/>
      <c r="F795" s="2" t="s">
        <v>70</v>
      </c>
      <c r="G795" s="41"/>
      <c r="H795" s="41"/>
      <c r="I795" s="46"/>
      <c r="J795" s="46"/>
      <c r="K795" s="46"/>
      <c r="L795" s="27"/>
      <c r="M795" s="5"/>
    </row>
    <row r="796" spans="1:13" x14ac:dyDescent="0.2">
      <c r="A796" s="4"/>
      <c r="B796" s="3" t="s">
        <v>65</v>
      </c>
      <c r="C796" s="3" t="s">
        <v>86</v>
      </c>
      <c r="D796" s="3"/>
      <c r="E796" s="81"/>
      <c r="F796" s="9" t="s">
        <v>452</v>
      </c>
      <c r="G796" s="41"/>
      <c r="H796" s="41"/>
      <c r="I796" s="46"/>
      <c r="J796" s="46"/>
      <c r="K796" s="46"/>
      <c r="L796" s="27"/>
      <c r="M796" s="5"/>
    </row>
    <row r="797" spans="1:13" x14ac:dyDescent="0.2">
      <c r="B797" s="4"/>
      <c r="C797" s="4"/>
      <c r="D797" s="92"/>
      <c r="E797" s="276"/>
      <c r="F797" s="77" t="s">
        <v>275</v>
      </c>
      <c r="G797" s="98">
        <f>SUM(G798+G836)</f>
        <v>238723</v>
      </c>
      <c r="H797" s="98">
        <f>SUM(H798+H836)</f>
        <v>238723</v>
      </c>
      <c r="I797" s="98">
        <f>SUM(I798+I836)</f>
        <v>0</v>
      </c>
      <c r="J797" s="98">
        <f>SUM(J798+J836)</f>
        <v>0</v>
      </c>
      <c r="K797" s="99">
        <f t="shared" ref="K797:K812" si="91">SUM(H797:J797)</f>
        <v>238723</v>
      </c>
      <c r="L797" s="95">
        <f t="shared" ref="L797:L839" si="92">K797/G797*100</f>
        <v>100</v>
      </c>
      <c r="M797" s="93">
        <f t="shared" ref="M797:M839" si="93">K797-G797</f>
        <v>0</v>
      </c>
    </row>
    <row r="798" spans="1:13" x14ac:dyDescent="0.2">
      <c r="B798" s="4"/>
      <c r="C798" s="4"/>
      <c r="D798" s="96">
        <v>610000</v>
      </c>
      <c r="E798" s="277"/>
      <c r="F798" s="97" t="s">
        <v>242</v>
      </c>
      <c r="G798" s="98">
        <f>SUM(G799+G812+G813)</f>
        <v>233723</v>
      </c>
      <c r="H798" s="98">
        <f>SUM(H799+H812+H813)</f>
        <v>233723</v>
      </c>
      <c r="I798" s="98">
        <f>SUM(I799+I812+I813)</f>
        <v>0</v>
      </c>
      <c r="J798" s="98">
        <f>SUM(J799+J812+J813)</f>
        <v>0</v>
      </c>
      <c r="K798" s="99">
        <f t="shared" si="91"/>
        <v>233723</v>
      </c>
      <c r="L798" s="95">
        <f t="shared" si="92"/>
        <v>100</v>
      </c>
      <c r="M798" s="93">
        <f t="shared" si="93"/>
        <v>0</v>
      </c>
    </row>
    <row r="799" spans="1:13" x14ac:dyDescent="0.2">
      <c r="A799" s="5"/>
      <c r="B799" s="4"/>
      <c r="C799" s="4"/>
      <c r="D799" s="9">
        <v>611000</v>
      </c>
      <c r="E799" s="259"/>
      <c r="F799" s="10" t="s">
        <v>13</v>
      </c>
      <c r="G799" s="45">
        <f>SUM(G800+G804)</f>
        <v>194497</v>
      </c>
      <c r="H799" s="45">
        <f>SUM(H800+H804)</f>
        <v>194497</v>
      </c>
      <c r="I799" s="45">
        <f>SUM(I800+I804)</f>
        <v>0</v>
      </c>
      <c r="J799" s="45">
        <f>SUM(J800+J804)</f>
        <v>0</v>
      </c>
      <c r="K799" s="50">
        <f t="shared" si="91"/>
        <v>194497</v>
      </c>
      <c r="L799" s="101">
        <f t="shared" si="92"/>
        <v>100</v>
      </c>
      <c r="M799" s="102">
        <f t="shared" si="93"/>
        <v>0</v>
      </c>
    </row>
    <row r="800" spans="1:13" x14ac:dyDescent="0.2">
      <c r="A800" s="5"/>
      <c r="B800" s="4"/>
      <c r="C800" s="4"/>
      <c r="D800" s="11">
        <v>611100</v>
      </c>
      <c r="E800" s="257" t="s">
        <v>426</v>
      </c>
      <c r="F800" s="10" t="s">
        <v>317</v>
      </c>
      <c r="G800" s="45">
        <f>SUM(G801:G803)</f>
        <v>159795</v>
      </c>
      <c r="H800" s="45">
        <f>SUM(H801:H803)</f>
        <v>159795</v>
      </c>
      <c r="I800" s="45">
        <f>SUM(I801:I803)</f>
        <v>0</v>
      </c>
      <c r="J800" s="45">
        <f>SUM(J801:J803)</f>
        <v>0</v>
      </c>
      <c r="K800" s="50">
        <f t="shared" si="91"/>
        <v>159795</v>
      </c>
      <c r="L800" s="101">
        <f t="shared" si="92"/>
        <v>100</v>
      </c>
      <c r="M800" s="102">
        <f t="shared" si="93"/>
        <v>0</v>
      </c>
    </row>
    <row r="801" spans="1:13" x14ac:dyDescent="0.2">
      <c r="A801" s="85"/>
      <c r="B801" s="4"/>
      <c r="C801" s="4"/>
      <c r="D801" s="12">
        <v>611110</v>
      </c>
      <c r="E801" s="255"/>
      <c r="F801" s="5" t="s">
        <v>255</v>
      </c>
      <c r="G801" s="41">
        <v>110259</v>
      </c>
      <c r="H801" s="41">
        <v>110259</v>
      </c>
      <c r="I801" s="46"/>
      <c r="J801" s="46"/>
      <c r="K801" s="83">
        <f t="shared" si="91"/>
        <v>110259</v>
      </c>
      <c r="L801" s="103">
        <f t="shared" si="92"/>
        <v>100</v>
      </c>
      <c r="M801" s="75">
        <f t="shared" si="93"/>
        <v>0</v>
      </c>
    </row>
    <row r="802" spans="1:13" x14ac:dyDescent="0.2">
      <c r="A802" s="3"/>
      <c r="B802" s="4"/>
      <c r="C802" s="4"/>
      <c r="D802" s="12">
        <v>611130</v>
      </c>
      <c r="E802" s="255"/>
      <c r="F802" s="5" t="s">
        <v>14</v>
      </c>
      <c r="G802" s="41">
        <v>49536</v>
      </c>
      <c r="H802" s="41">
        <v>49536</v>
      </c>
      <c r="I802" s="46"/>
      <c r="J802" s="46"/>
      <c r="K802" s="83">
        <f t="shared" si="91"/>
        <v>49536</v>
      </c>
      <c r="L802" s="103">
        <f t="shared" si="92"/>
        <v>100</v>
      </c>
      <c r="M802" s="75">
        <f t="shared" si="93"/>
        <v>0</v>
      </c>
    </row>
    <row r="803" spans="1:13" x14ac:dyDescent="0.2">
      <c r="A803" s="4"/>
      <c r="B803" s="4"/>
      <c r="C803" s="4"/>
      <c r="D803" s="12">
        <v>611155</v>
      </c>
      <c r="E803" s="255"/>
      <c r="F803" s="5" t="s">
        <v>18</v>
      </c>
      <c r="G803" s="41">
        <v>0</v>
      </c>
      <c r="H803" s="41"/>
      <c r="I803" s="46"/>
      <c r="J803" s="46"/>
      <c r="K803" s="83">
        <f t="shared" si="91"/>
        <v>0</v>
      </c>
      <c r="L803" s="103" t="e">
        <f t="shared" si="92"/>
        <v>#DIV/0!</v>
      </c>
      <c r="M803" s="75">
        <f t="shared" si="93"/>
        <v>0</v>
      </c>
    </row>
    <row r="804" spans="1:13" x14ac:dyDescent="0.2">
      <c r="A804" s="4"/>
      <c r="B804" s="4"/>
      <c r="C804" s="4"/>
      <c r="D804" s="11">
        <v>611200</v>
      </c>
      <c r="E804" s="257" t="s">
        <v>426</v>
      </c>
      <c r="F804" s="10" t="s">
        <v>318</v>
      </c>
      <c r="G804" s="45">
        <f>SUM(G805:G811)</f>
        <v>34702</v>
      </c>
      <c r="H804" s="45">
        <f>SUM(H805:H811)</f>
        <v>34702</v>
      </c>
      <c r="I804" s="45">
        <f>SUM(I805:I811)</f>
        <v>0</v>
      </c>
      <c r="J804" s="45">
        <f>SUM(J805:J811)</f>
        <v>0</v>
      </c>
      <c r="K804" s="50">
        <f t="shared" si="91"/>
        <v>34702</v>
      </c>
      <c r="L804" s="101">
        <f t="shared" si="92"/>
        <v>100</v>
      </c>
      <c r="M804" s="102">
        <f t="shared" si="93"/>
        <v>0</v>
      </c>
    </row>
    <row r="805" spans="1:13" x14ac:dyDescent="0.2">
      <c r="A805" s="4"/>
      <c r="B805" s="4"/>
      <c r="C805" s="4"/>
      <c r="D805" s="12">
        <v>611211</v>
      </c>
      <c r="E805" s="255"/>
      <c r="F805" s="5" t="s">
        <v>310</v>
      </c>
      <c r="G805" s="41">
        <v>10598</v>
      </c>
      <c r="H805" s="41">
        <v>10598</v>
      </c>
      <c r="I805" s="46"/>
      <c r="J805" s="46"/>
      <c r="K805" s="83">
        <f t="shared" si="91"/>
        <v>10598</v>
      </c>
      <c r="L805" s="103">
        <f t="shared" si="92"/>
        <v>100</v>
      </c>
      <c r="M805" s="75">
        <f t="shared" si="93"/>
        <v>0</v>
      </c>
    </row>
    <row r="806" spans="1:13" x14ac:dyDescent="0.2">
      <c r="A806" s="4"/>
      <c r="B806" s="4"/>
      <c r="C806" s="4"/>
      <c r="D806" s="12">
        <v>611214</v>
      </c>
      <c r="E806" s="255"/>
      <c r="F806" s="5" t="s">
        <v>142</v>
      </c>
      <c r="G806" s="41"/>
      <c r="H806" s="41"/>
      <c r="I806" s="46"/>
      <c r="J806" s="46"/>
      <c r="K806" s="83">
        <f t="shared" si="91"/>
        <v>0</v>
      </c>
      <c r="L806" s="103" t="e">
        <f t="shared" si="92"/>
        <v>#DIV/0!</v>
      </c>
      <c r="M806" s="75">
        <f t="shared" si="93"/>
        <v>0</v>
      </c>
    </row>
    <row r="807" spans="1:13" x14ac:dyDescent="0.2">
      <c r="A807" s="4"/>
      <c r="B807" s="4"/>
      <c r="C807" s="4"/>
      <c r="D807" s="12">
        <v>611216</v>
      </c>
      <c r="E807" s="255"/>
      <c r="F807" s="5" t="s">
        <v>143</v>
      </c>
      <c r="G807" s="41"/>
      <c r="H807" s="41"/>
      <c r="I807" s="46"/>
      <c r="J807" s="46"/>
      <c r="K807" s="83">
        <f t="shared" si="91"/>
        <v>0</v>
      </c>
      <c r="L807" s="103" t="e">
        <f t="shared" si="92"/>
        <v>#DIV/0!</v>
      </c>
      <c r="M807" s="75">
        <f t="shared" si="93"/>
        <v>0</v>
      </c>
    </row>
    <row r="808" spans="1:13" x14ac:dyDescent="0.2">
      <c r="A808" s="4"/>
      <c r="B808" s="4"/>
      <c r="C808" s="4"/>
      <c r="D808" s="12">
        <v>611221</v>
      </c>
      <c r="E808" s="255"/>
      <c r="F808" s="5" t="s">
        <v>15</v>
      </c>
      <c r="G808" s="41">
        <v>15488</v>
      </c>
      <c r="H808" s="41">
        <v>15488</v>
      </c>
      <c r="I808" s="46"/>
      <c r="J808" s="46"/>
      <c r="K808" s="83">
        <f t="shared" si="91"/>
        <v>15488</v>
      </c>
      <c r="L808" s="103">
        <f t="shared" si="92"/>
        <v>100</v>
      </c>
      <c r="M808" s="75">
        <f t="shared" si="93"/>
        <v>0</v>
      </c>
    </row>
    <row r="809" spans="1:13" x14ac:dyDescent="0.2">
      <c r="A809" s="4"/>
      <c r="B809" s="4"/>
      <c r="C809" s="4"/>
      <c r="D809" s="4">
        <v>611224</v>
      </c>
      <c r="E809" s="258"/>
      <c r="F809" s="5" t="s">
        <v>16</v>
      </c>
      <c r="G809" s="41">
        <v>3116</v>
      </c>
      <c r="H809" s="41">
        <v>3116</v>
      </c>
      <c r="I809" s="46"/>
      <c r="J809" s="46"/>
      <c r="K809" s="83">
        <f t="shared" si="91"/>
        <v>3116</v>
      </c>
      <c r="L809" s="103">
        <f t="shared" si="92"/>
        <v>100</v>
      </c>
      <c r="M809" s="75">
        <f t="shared" si="93"/>
        <v>0</v>
      </c>
    </row>
    <row r="810" spans="1:13" x14ac:dyDescent="0.2">
      <c r="A810" s="4"/>
      <c r="B810" s="4"/>
      <c r="C810" s="4"/>
      <c r="D810" s="4">
        <v>611225</v>
      </c>
      <c r="E810" s="258"/>
      <c r="F810" s="5" t="s">
        <v>72</v>
      </c>
      <c r="G810" s="41"/>
      <c r="H810" s="41"/>
      <c r="I810" s="46"/>
      <c r="J810" s="46"/>
      <c r="K810" s="83">
        <f t="shared" si="91"/>
        <v>0</v>
      </c>
      <c r="L810" s="103" t="e">
        <f t="shared" si="92"/>
        <v>#DIV/0!</v>
      </c>
      <c r="M810" s="75">
        <f t="shared" si="93"/>
        <v>0</v>
      </c>
    </row>
    <row r="811" spans="1:13" x14ac:dyDescent="0.2">
      <c r="A811" s="4"/>
      <c r="B811" s="4"/>
      <c r="C811" s="4"/>
      <c r="D811" s="4">
        <v>611227</v>
      </c>
      <c r="E811" s="258"/>
      <c r="F811" s="5" t="s">
        <v>19</v>
      </c>
      <c r="G811" s="41">
        <v>5500</v>
      </c>
      <c r="H811" s="41">
        <v>5500</v>
      </c>
      <c r="I811" s="46"/>
      <c r="J811" s="46"/>
      <c r="K811" s="83">
        <f t="shared" si="91"/>
        <v>5500</v>
      </c>
      <c r="L811" s="103">
        <f t="shared" si="92"/>
        <v>100</v>
      </c>
      <c r="M811" s="75">
        <f t="shared" si="93"/>
        <v>0</v>
      </c>
    </row>
    <row r="812" spans="1:13" x14ac:dyDescent="0.2">
      <c r="A812" s="4"/>
      <c r="B812" s="4"/>
      <c r="C812" s="4"/>
      <c r="D812" s="9">
        <v>612100</v>
      </c>
      <c r="E812" s="259" t="s">
        <v>426</v>
      </c>
      <c r="F812" s="10" t="s">
        <v>20</v>
      </c>
      <c r="G812" s="40">
        <v>7990</v>
      </c>
      <c r="H812" s="40">
        <v>7990</v>
      </c>
      <c r="I812" s="47"/>
      <c r="J812" s="47"/>
      <c r="K812" s="50">
        <f t="shared" si="91"/>
        <v>7990</v>
      </c>
      <c r="L812" s="101">
        <f t="shared" si="92"/>
        <v>100</v>
      </c>
      <c r="M812" s="102">
        <f t="shared" si="93"/>
        <v>0</v>
      </c>
    </row>
    <row r="813" spans="1:13" x14ac:dyDescent="0.2">
      <c r="A813" s="4"/>
      <c r="B813" s="4"/>
      <c r="C813" s="4"/>
      <c r="D813" s="9">
        <v>613000</v>
      </c>
      <c r="E813" s="259"/>
      <c r="F813" s="10" t="s">
        <v>185</v>
      </c>
      <c r="G813" s="45">
        <f>SUM(G814+G817+G820+G823+G824+G825+G826)</f>
        <v>31236</v>
      </c>
      <c r="H813" s="45">
        <f>SUM(H814+H817+H820+H823+H824+H825+H826)</f>
        <v>31236</v>
      </c>
      <c r="I813" s="45">
        <f>SUM(I814+I817+I820+I823+I824+I825+I826)</f>
        <v>0</v>
      </c>
      <c r="J813" s="45">
        <f>SUM(J814+J817+J820+J823+J824+J825+J826)</f>
        <v>0</v>
      </c>
      <c r="K813" s="45">
        <f>SUM(K814+K817+K820+K823+K824+K825+K826)</f>
        <v>31236</v>
      </c>
      <c r="L813" s="101">
        <f t="shared" si="92"/>
        <v>100</v>
      </c>
      <c r="M813" s="102">
        <f t="shared" si="93"/>
        <v>0</v>
      </c>
    </row>
    <row r="814" spans="1:13" x14ac:dyDescent="0.2">
      <c r="A814" s="4"/>
      <c r="B814" s="4"/>
      <c r="C814" s="4"/>
      <c r="D814" s="11">
        <v>613100</v>
      </c>
      <c r="E814" s="257" t="s">
        <v>426</v>
      </c>
      <c r="F814" s="10" t="s">
        <v>175</v>
      </c>
      <c r="G814" s="45">
        <f>SUM(G815:G816)</f>
        <v>2500</v>
      </c>
      <c r="H814" s="45">
        <f>SUM(H815:H816)</f>
        <v>2500</v>
      </c>
      <c r="I814" s="45">
        <f>SUM(I815:I816)</f>
        <v>0</v>
      </c>
      <c r="J814" s="45">
        <f>SUM(J815:J816)</f>
        <v>0</v>
      </c>
      <c r="K814" s="50">
        <f t="shared" ref="K814:K839" si="94">SUM(H814:J814)</f>
        <v>2500</v>
      </c>
      <c r="L814" s="101">
        <f t="shared" si="92"/>
        <v>100</v>
      </c>
      <c r="M814" s="102">
        <f t="shared" si="93"/>
        <v>0</v>
      </c>
    </row>
    <row r="815" spans="1:13" x14ac:dyDescent="0.2">
      <c r="A815" s="4"/>
      <c r="B815" s="4"/>
      <c r="C815" s="4"/>
      <c r="D815" s="4">
        <v>613110</v>
      </c>
      <c r="E815" s="258"/>
      <c r="F815" s="5" t="s">
        <v>174</v>
      </c>
      <c r="G815" s="41">
        <v>2500</v>
      </c>
      <c r="H815" s="41">
        <v>2500</v>
      </c>
      <c r="I815" s="46"/>
      <c r="J815" s="46"/>
      <c r="K815" s="83">
        <f t="shared" si="94"/>
        <v>2500</v>
      </c>
      <c r="L815" s="103">
        <f t="shared" si="92"/>
        <v>100</v>
      </c>
      <c r="M815" s="75">
        <f t="shared" si="93"/>
        <v>0</v>
      </c>
    </row>
    <row r="816" spans="1:13" x14ac:dyDescent="0.2">
      <c r="A816" s="4"/>
      <c r="B816" s="4"/>
      <c r="C816" s="4"/>
      <c r="D816" s="4">
        <v>613120</v>
      </c>
      <c r="E816" s="258"/>
      <c r="F816" s="5" t="s">
        <v>22</v>
      </c>
      <c r="G816" s="41"/>
      <c r="H816" s="41"/>
      <c r="I816" s="46"/>
      <c r="J816" s="46"/>
      <c r="K816" s="83">
        <f t="shared" si="94"/>
        <v>0</v>
      </c>
      <c r="L816" s="103" t="e">
        <f t="shared" si="92"/>
        <v>#DIV/0!</v>
      </c>
      <c r="M816" s="75">
        <f t="shared" si="93"/>
        <v>0</v>
      </c>
    </row>
    <row r="817" spans="1:13" x14ac:dyDescent="0.2">
      <c r="A817" s="4"/>
      <c r="B817" s="4"/>
      <c r="C817" s="4"/>
      <c r="D817" s="11">
        <v>613300</v>
      </c>
      <c r="E817" s="257" t="s">
        <v>426</v>
      </c>
      <c r="F817" s="10" t="s">
        <v>319</v>
      </c>
      <c r="G817" s="45">
        <f>SUM(G818:G819)</f>
        <v>3000</v>
      </c>
      <c r="H817" s="45">
        <f>SUM(H818:H819)</f>
        <v>3000</v>
      </c>
      <c r="I817" s="45">
        <f>SUM(I818:I819)</f>
        <v>0</v>
      </c>
      <c r="J817" s="45">
        <f>SUM(J818:J819)</f>
        <v>0</v>
      </c>
      <c r="K817" s="50">
        <f t="shared" si="94"/>
        <v>3000</v>
      </c>
      <c r="L817" s="101">
        <f t="shared" si="92"/>
        <v>100</v>
      </c>
      <c r="M817" s="102">
        <f t="shared" si="93"/>
        <v>0</v>
      </c>
    </row>
    <row r="818" spans="1:13" x14ac:dyDescent="0.2">
      <c r="A818" s="4"/>
      <c r="B818" s="4"/>
      <c r="C818" s="4"/>
      <c r="D818" s="4">
        <v>613321</v>
      </c>
      <c r="E818" s="258"/>
      <c r="F818" s="5" t="s">
        <v>189</v>
      </c>
      <c r="G818" s="41"/>
      <c r="H818" s="41"/>
      <c r="I818" s="46"/>
      <c r="J818" s="46"/>
      <c r="K818" s="83">
        <f t="shared" si="94"/>
        <v>0</v>
      </c>
      <c r="L818" s="103" t="e">
        <f t="shared" si="92"/>
        <v>#DIV/0!</v>
      </c>
      <c r="M818" s="75">
        <f t="shared" si="93"/>
        <v>0</v>
      </c>
    </row>
    <row r="819" spans="1:13" x14ac:dyDescent="0.2">
      <c r="A819" s="4"/>
      <c r="B819" s="4"/>
      <c r="C819" s="4"/>
      <c r="D819" s="4">
        <v>613311</v>
      </c>
      <c r="E819" s="258"/>
      <c r="F819" s="5" t="s">
        <v>206</v>
      </c>
      <c r="G819" s="41">
        <v>3000</v>
      </c>
      <c r="H819" s="41">
        <v>3000</v>
      </c>
      <c r="I819" s="46"/>
      <c r="J819" s="46"/>
      <c r="K819" s="83">
        <f t="shared" si="94"/>
        <v>3000</v>
      </c>
      <c r="L819" s="103">
        <f t="shared" si="92"/>
        <v>100</v>
      </c>
      <c r="M819" s="75">
        <f t="shared" si="93"/>
        <v>0</v>
      </c>
    </row>
    <row r="820" spans="1:13" x14ac:dyDescent="0.2">
      <c r="A820" s="4"/>
      <c r="B820" s="4"/>
      <c r="C820" s="4"/>
      <c r="D820" s="11">
        <v>613400</v>
      </c>
      <c r="E820" s="257" t="s">
        <v>426</v>
      </c>
      <c r="F820" s="10" t="s">
        <v>190</v>
      </c>
      <c r="G820" s="45">
        <f>SUM(G821:G822)</f>
        <v>6000</v>
      </c>
      <c r="H820" s="45">
        <f>SUM(H821:H822)</f>
        <v>6000</v>
      </c>
      <c r="I820" s="45">
        <f>SUM(I821:I822)</f>
        <v>0</v>
      </c>
      <c r="J820" s="45">
        <f>SUM(J821:J822)</f>
        <v>0</v>
      </c>
      <c r="K820" s="50">
        <f t="shared" si="94"/>
        <v>6000</v>
      </c>
      <c r="L820" s="101">
        <f t="shared" si="92"/>
        <v>100</v>
      </c>
      <c r="M820" s="102">
        <f t="shared" si="93"/>
        <v>0</v>
      </c>
    </row>
    <row r="821" spans="1:13" x14ac:dyDescent="0.2">
      <c r="A821" s="4"/>
      <c r="B821" s="4"/>
      <c r="C821" s="4"/>
      <c r="D821" s="4">
        <v>613410</v>
      </c>
      <c r="E821" s="258"/>
      <c r="F821" s="5" t="s">
        <v>191</v>
      </c>
      <c r="G821" s="41">
        <v>6000</v>
      </c>
      <c r="H821" s="41">
        <v>6000</v>
      </c>
      <c r="I821" s="46"/>
      <c r="J821" s="46"/>
      <c r="K821" s="83">
        <f t="shared" si="94"/>
        <v>6000</v>
      </c>
      <c r="L821" s="103">
        <f t="shared" si="92"/>
        <v>100</v>
      </c>
      <c r="M821" s="75">
        <f t="shared" si="93"/>
        <v>0</v>
      </c>
    </row>
    <row r="822" spans="1:13" x14ac:dyDescent="0.2">
      <c r="A822" s="4"/>
      <c r="B822" s="4"/>
      <c r="C822" s="4"/>
      <c r="D822" s="4">
        <v>613430</v>
      </c>
      <c r="E822" s="258"/>
      <c r="F822" s="5" t="s">
        <v>192</v>
      </c>
      <c r="G822" s="41">
        <v>0</v>
      </c>
      <c r="H822" s="41"/>
      <c r="I822" s="46"/>
      <c r="J822" s="46"/>
      <c r="K822" s="83">
        <f t="shared" si="94"/>
        <v>0</v>
      </c>
      <c r="L822" s="103" t="e">
        <f t="shared" si="92"/>
        <v>#DIV/0!</v>
      </c>
      <c r="M822" s="75">
        <f t="shared" si="93"/>
        <v>0</v>
      </c>
    </row>
    <row r="823" spans="1:13" x14ac:dyDescent="0.2">
      <c r="A823" s="4"/>
      <c r="B823" s="4"/>
      <c r="C823" s="4"/>
      <c r="D823" s="11">
        <v>613500</v>
      </c>
      <c r="E823" s="257" t="s">
        <v>426</v>
      </c>
      <c r="F823" s="10" t="s">
        <v>26</v>
      </c>
      <c r="G823" s="45">
        <v>9000</v>
      </c>
      <c r="H823" s="45">
        <v>9000</v>
      </c>
      <c r="I823" s="50"/>
      <c r="J823" s="50"/>
      <c r="K823" s="50">
        <f t="shared" si="94"/>
        <v>9000</v>
      </c>
      <c r="L823" s="101">
        <f t="shared" si="92"/>
        <v>100</v>
      </c>
      <c r="M823" s="102">
        <f t="shared" si="93"/>
        <v>0</v>
      </c>
    </row>
    <row r="824" spans="1:13" x14ac:dyDescent="0.2">
      <c r="A824" s="4"/>
      <c r="B824" s="4"/>
      <c r="C824" s="4"/>
      <c r="D824" s="11">
        <v>613700</v>
      </c>
      <c r="E824" s="257" t="s">
        <v>426</v>
      </c>
      <c r="F824" s="10" t="s">
        <v>28</v>
      </c>
      <c r="G824" s="40">
        <v>3000</v>
      </c>
      <c r="H824" s="40">
        <v>3000</v>
      </c>
      <c r="I824" s="50"/>
      <c r="J824" s="50"/>
      <c r="K824" s="50">
        <f t="shared" si="94"/>
        <v>3000</v>
      </c>
      <c r="L824" s="101">
        <f t="shared" si="92"/>
        <v>100</v>
      </c>
      <c r="M824" s="102">
        <f t="shared" si="93"/>
        <v>0</v>
      </c>
    </row>
    <row r="825" spans="1:13" x14ac:dyDescent="0.2">
      <c r="A825" s="4"/>
      <c r="B825" s="4"/>
      <c r="C825" s="4"/>
      <c r="D825" s="11">
        <v>613800</v>
      </c>
      <c r="E825" s="257" t="s">
        <v>426</v>
      </c>
      <c r="F825" s="10" t="s">
        <v>201</v>
      </c>
      <c r="G825" s="40">
        <v>0</v>
      </c>
      <c r="H825" s="40">
        <v>0</v>
      </c>
      <c r="I825" s="50"/>
      <c r="J825" s="50"/>
      <c r="K825" s="50">
        <f t="shared" si="94"/>
        <v>0</v>
      </c>
      <c r="L825" s="101" t="e">
        <f t="shared" si="92"/>
        <v>#DIV/0!</v>
      </c>
      <c r="M825" s="102">
        <f t="shared" si="93"/>
        <v>0</v>
      </c>
    </row>
    <row r="826" spans="1:13" ht="33.75" x14ac:dyDescent="0.2">
      <c r="A826" s="4"/>
      <c r="B826" s="4"/>
      <c r="C826" s="4"/>
      <c r="D826" s="11">
        <v>613900</v>
      </c>
      <c r="E826" s="257" t="s">
        <v>426</v>
      </c>
      <c r="F826" s="14" t="s">
        <v>284</v>
      </c>
      <c r="G826" s="45">
        <f>SUM(G827:G835)</f>
        <v>7736</v>
      </c>
      <c r="H826" s="45">
        <f>SUM(H827:H835)</f>
        <v>7736</v>
      </c>
      <c r="I826" s="45">
        <f>SUM(I827:I835)</f>
        <v>0</v>
      </c>
      <c r="J826" s="45">
        <f>SUM(J827:J835)</f>
        <v>0</v>
      </c>
      <c r="K826" s="50">
        <f t="shared" si="94"/>
        <v>7736</v>
      </c>
      <c r="L826" s="101">
        <f t="shared" si="92"/>
        <v>100</v>
      </c>
      <c r="M826" s="102">
        <f t="shared" si="93"/>
        <v>0</v>
      </c>
    </row>
    <row r="827" spans="1:13" x14ac:dyDescent="0.2">
      <c r="A827" s="4"/>
      <c r="B827" s="4"/>
      <c r="C827" s="4"/>
      <c r="D827" s="4">
        <v>613910</v>
      </c>
      <c r="E827" s="258"/>
      <c r="F827" s="5" t="s">
        <v>202</v>
      </c>
      <c r="G827" s="41">
        <v>1000</v>
      </c>
      <c r="H827" s="41">
        <v>1000</v>
      </c>
      <c r="I827" s="46"/>
      <c r="J827" s="46"/>
      <c r="K827" s="83">
        <f t="shared" si="94"/>
        <v>1000</v>
      </c>
      <c r="L827" s="103">
        <f t="shared" si="92"/>
        <v>100</v>
      </c>
      <c r="M827" s="75">
        <f t="shared" si="93"/>
        <v>0</v>
      </c>
    </row>
    <row r="828" spans="1:13" x14ac:dyDescent="0.2">
      <c r="A828" s="4"/>
      <c r="B828" s="4"/>
      <c r="C828" s="4"/>
      <c r="D828" s="4">
        <v>613914</v>
      </c>
      <c r="E828" s="258"/>
      <c r="F828" s="5" t="s">
        <v>203</v>
      </c>
      <c r="G828" s="41">
        <v>1000</v>
      </c>
      <c r="H828" s="41">
        <v>1000</v>
      </c>
      <c r="I828" s="46"/>
      <c r="J828" s="46"/>
      <c r="K828" s="83">
        <f t="shared" si="94"/>
        <v>1000</v>
      </c>
      <c r="L828" s="103">
        <f t="shared" si="92"/>
        <v>100</v>
      </c>
      <c r="M828" s="75">
        <f t="shared" si="93"/>
        <v>0</v>
      </c>
    </row>
    <row r="829" spans="1:13" x14ac:dyDescent="0.2">
      <c r="A829" s="4"/>
      <c r="B829" s="4"/>
      <c r="C829" s="4"/>
      <c r="D829" s="4">
        <v>613937</v>
      </c>
      <c r="E829" s="258"/>
      <c r="F829" s="5" t="s">
        <v>140</v>
      </c>
      <c r="G829" s="41">
        <v>1500</v>
      </c>
      <c r="H829" s="41">
        <v>1500</v>
      </c>
      <c r="I829" s="46"/>
      <c r="J829" s="46"/>
      <c r="K829" s="83">
        <f t="shared" si="94"/>
        <v>1500</v>
      </c>
      <c r="L829" s="103">
        <f t="shared" si="92"/>
        <v>100</v>
      </c>
      <c r="M829" s="75">
        <f t="shared" si="93"/>
        <v>0</v>
      </c>
    </row>
    <row r="830" spans="1:13" x14ac:dyDescent="0.2">
      <c r="A830" s="4"/>
      <c r="B830" s="4"/>
      <c r="C830" s="4"/>
      <c r="D830" s="4">
        <v>613941</v>
      </c>
      <c r="E830" s="258"/>
      <c r="F830" s="5" t="s">
        <v>409</v>
      </c>
      <c r="G830" s="41">
        <v>0</v>
      </c>
      <c r="H830" s="41"/>
      <c r="I830" s="46"/>
      <c r="J830" s="46"/>
      <c r="K830" s="83">
        <f t="shared" si="94"/>
        <v>0</v>
      </c>
      <c r="L830" s="103" t="e">
        <f t="shared" si="92"/>
        <v>#DIV/0!</v>
      </c>
      <c r="M830" s="75">
        <f t="shared" si="93"/>
        <v>0</v>
      </c>
    </row>
    <row r="831" spans="1:13" x14ac:dyDescent="0.2">
      <c r="A831" s="4"/>
      <c r="B831" s="4"/>
      <c r="C831" s="4"/>
      <c r="D831" s="4">
        <v>613974</v>
      </c>
      <c r="E831" s="258"/>
      <c r="F831" s="5" t="s">
        <v>473</v>
      </c>
      <c r="G831" s="41">
        <v>1000</v>
      </c>
      <c r="H831" s="41">
        <v>1000</v>
      </c>
      <c r="I831" s="46"/>
      <c r="J831" s="46"/>
      <c r="K831" s="83">
        <f t="shared" si="94"/>
        <v>1000</v>
      </c>
      <c r="L831" s="103">
        <f t="shared" si="92"/>
        <v>100</v>
      </c>
      <c r="M831" s="75">
        <f t="shared" si="93"/>
        <v>0</v>
      </c>
    </row>
    <row r="832" spans="1:13" ht="22.5" x14ac:dyDescent="0.2">
      <c r="A832" s="4"/>
      <c r="B832" s="4"/>
      <c r="C832" s="4"/>
      <c r="D832" s="4">
        <v>613976</v>
      </c>
      <c r="E832" s="258"/>
      <c r="F832" s="1" t="s">
        <v>322</v>
      </c>
      <c r="G832" s="41">
        <v>1000</v>
      </c>
      <c r="H832" s="41">
        <v>1000</v>
      </c>
      <c r="I832" s="46"/>
      <c r="J832" s="46"/>
      <c r="K832" s="83">
        <f t="shared" si="94"/>
        <v>1000</v>
      </c>
      <c r="L832" s="103">
        <f t="shared" si="92"/>
        <v>100</v>
      </c>
      <c r="M832" s="75">
        <f t="shared" si="93"/>
        <v>0</v>
      </c>
    </row>
    <row r="833" spans="1:13" x14ac:dyDescent="0.2">
      <c r="A833" s="4"/>
      <c r="B833" s="4"/>
      <c r="C833" s="4"/>
      <c r="D833" s="4">
        <v>613980</v>
      </c>
      <c r="E833" s="258"/>
      <c r="F833" s="1" t="s">
        <v>262</v>
      </c>
      <c r="G833" s="41">
        <v>667</v>
      </c>
      <c r="H833" s="41">
        <v>667</v>
      </c>
      <c r="I833" s="46"/>
      <c r="J833" s="46"/>
      <c r="K833" s="83">
        <f t="shared" si="94"/>
        <v>667</v>
      </c>
      <c r="L833" s="103">
        <f t="shared" si="92"/>
        <v>100</v>
      </c>
      <c r="M833" s="75">
        <f t="shared" si="93"/>
        <v>0</v>
      </c>
    </row>
    <row r="834" spans="1:13" ht="22.5" x14ac:dyDescent="0.2">
      <c r="A834" s="4"/>
      <c r="B834" s="4"/>
      <c r="C834" s="4"/>
      <c r="D834" s="4">
        <v>613983</v>
      </c>
      <c r="E834" s="258"/>
      <c r="F834" s="1" t="s">
        <v>252</v>
      </c>
      <c r="G834" s="41">
        <v>569</v>
      </c>
      <c r="H834" s="41">
        <v>569</v>
      </c>
      <c r="I834" s="46"/>
      <c r="J834" s="46"/>
      <c r="K834" s="83">
        <f t="shared" si="94"/>
        <v>569</v>
      </c>
      <c r="L834" s="103">
        <f t="shared" si="92"/>
        <v>100</v>
      </c>
      <c r="M834" s="75">
        <f t="shared" si="93"/>
        <v>0</v>
      </c>
    </row>
    <row r="835" spans="1:13" x14ac:dyDescent="0.2">
      <c r="A835" s="4"/>
      <c r="B835" s="4"/>
      <c r="C835" s="4"/>
      <c r="D835" s="4">
        <v>613991</v>
      </c>
      <c r="E835" s="258"/>
      <c r="F835" s="1" t="s">
        <v>67</v>
      </c>
      <c r="G835" s="55">
        <v>1000</v>
      </c>
      <c r="H835" s="55">
        <v>1000</v>
      </c>
      <c r="I835" s="82"/>
      <c r="J835" s="82"/>
      <c r="K835" s="83">
        <f t="shared" si="94"/>
        <v>1000</v>
      </c>
      <c r="L835" s="103">
        <f t="shared" si="92"/>
        <v>100</v>
      </c>
      <c r="M835" s="75">
        <f t="shared" si="93"/>
        <v>0</v>
      </c>
    </row>
    <row r="836" spans="1:13" x14ac:dyDescent="0.2">
      <c r="A836" s="4"/>
      <c r="B836" s="4"/>
      <c r="C836" s="4"/>
      <c r="D836" s="66">
        <v>821300</v>
      </c>
      <c r="E836" s="280"/>
      <c r="F836" s="67" t="s">
        <v>240</v>
      </c>
      <c r="G836" s="89">
        <f>SUM(G837:G838)</f>
        <v>5000</v>
      </c>
      <c r="H836" s="89">
        <f>SUM(H837:H838)</f>
        <v>5000</v>
      </c>
      <c r="I836" s="89">
        <f>SUM(I837:I838)</f>
        <v>0</v>
      </c>
      <c r="J836" s="89">
        <f>SUM(J837:J838)</f>
        <v>0</v>
      </c>
      <c r="K836" s="87">
        <f t="shared" si="94"/>
        <v>5000</v>
      </c>
      <c r="L836" s="95">
        <f t="shared" si="92"/>
        <v>100</v>
      </c>
      <c r="M836" s="93">
        <f t="shared" si="93"/>
        <v>0</v>
      </c>
    </row>
    <row r="837" spans="1:13" x14ac:dyDescent="0.2">
      <c r="A837" s="4"/>
      <c r="B837" s="4"/>
      <c r="C837" s="4"/>
      <c r="D837" s="4">
        <v>821310</v>
      </c>
      <c r="E837" s="279" t="s">
        <v>426</v>
      </c>
      <c r="F837" s="1" t="s">
        <v>233</v>
      </c>
      <c r="G837" s="55">
        <v>5000</v>
      </c>
      <c r="H837" s="55">
        <v>5000</v>
      </c>
      <c r="I837" s="82"/>
      <c r="J837" s="82"/>
      <c r="K837" s="83">
        <f t="shared" si="94"/>
        <v>5000</v>
      </c>
      <c r="L837" s="74">
        <f t="shared" si="92"/>
        <v>100</v>
      </c>
      <c r="M837" s="41">
        <f t="shared" si="93"/>
        <v>0</v>
      </c>
    </row>
    <row r="838" spans="1:13" x14ac:dyDescent="0.2">
      <c r="A838" s="4"/>
      <c r="B838" s="4"/>
      <c r="C838" s="4"/>
      <c r="D838" s="4">
        <v>821300</v>
      </c>
      <c r="E838" s="258" t="s">
        <v>426</v>
      </c>
      <c r="F838" s="1" t="s">
        <v>230</v>
      </c>
      <c r="G838" s="55"/>
      <c r="H838" s="55"/>
      <c r="I838" s="82"/>
      <c r="J838" s="82"/>
      <c r="K838" s="83">
        <f t="shared" si="94"/>
        <v>0</v>
      </c>
      <c r="L838" s="74" t="e">
        <f t="shared" si="92"/>
        <v>#DIV/0!</v>
      </c>
      <c r="M838" s="41">
        <f t="shared" si="93"/>
        <v>0</v>
      </c>
    </row>
    <row r="839" spans="1:13" x14ac:dyDescent="0.2">
      <c r="A839" s="4"/>
      <c r="B839" s="4"/>
      <c r="C839" s="4"/>
      <c r="D839" s="4"/>
      <c r="E839" s="4"/>
      <c r="F839" s="2" t="s">
        <v>46</v>
      </c>
      <c r="G839" s="7">
        <v>4</v>
      </c>
      <c r="H839" s="7">
        <v>4</v>
      </c>
      <c r="I839" s="84"/>
      <c r="J839" s="7"/>
      <c r="K839" s="87">
        <f t="shared" si="94"/>
        <v>4</v>
      </c>
      <c r="L839" s="95">
        <f t="shared" si="92"/>
        <v>100</v>
      </c>
      <c r="M839" s="93">
        <f t="shared" si="93"/>
        <v>0</v>
      </c>
    </row>
    <row r="840" spans="1:13" x14ac:dyDescent="0.2">
      <c r="A840" s="242"/>
      <c r="F840" s="21"/>
      <c r="G840" s="289"/>
      <c r="H840" s="289"/>
      <c r="I840" s="289"/>
      <c r="J840" s="289"/>
      <c r="K840" s="290"/>
      <c r="L840" s="291"/>
      <c r="M840" s="288"/>
    </row>
    <row r="841" spans="1:13" x14ac:dyDescent="0.2">
      <c r="A841" s="244"/>
      <c r="B841" s="28"/>
      <c r="G841" s="57"/>
      <c r="H841" s="57"/>
      <c r="I841" s="57"/>
      <c r="J841" s="57"/>
      <c r="K841" s="57"/>
      <c r="L841" s="35"/>
      <c r="M841" s="23"/>
    </row>
    <row r="842" spans="1:13" ht="12.75" customHeight="1" x14ac:dyDescent="0.2">
      <c r="A842" s="5" t="s">
        <v>48</v>
      </c>
      <c r="B842" s="5" t="s">
        <v>49</v>
      </c>
      <c r="C842" s="5" t="s">
        <v>50</v>
      </c>
      <c r="D842" s="3" t="s">
        <v>7</v>
      </c>
      <c r="E842" s="3" t="s">
        <v>130</v>
      </c>
      <c r="F842" s="3" t="s">
        <v>51</v>
      </c>
      <c r="G842" s="520" t="s">
        <v>557</v>
      </c>
      <c r="H842" s="514" t="s">
        <v>328</v>
      </c>
      <c r="I842" s="514" t="s">
        <v>500</v>
      </c>
      <c r="J842" s="516" t="s">
        <v>324</v>
      </c>
      <c r="K842" s="512" t="s">
        <v>590</v>
      </c>
      <c r="L842" s="15" t="s">
        <v>52</v>
      </c>
      <c r="M842" s="3" t="s">
        <v>123</v>
      </c>
    </row>
    <row r="843" spans="1:13" ht="33" customHeight="1" x14ac:dyDescent="0.2">
      <c r="A843" s="5" t="s">
        <v>53</v>
      </c>
      <c r="B843" s="5"/>
      <c r="C843" s="5" t="s">
        <v>54</v>
      </c>
      <c r="D843" s="3" t="s">
        <v>11</v>
      </c>
      <c r="E843" s="3" t="s">
        <v>131</v>
      </c>
      <c r="F843" s="3" t="s">
        <v>55</v>
      </c>
      <c r="G843" s="522"/>
      <c r="H843" s="515"/>
      <c r="I843" s="513"/>
      <c r="J843" s="517"/>
      <c r="K843" s="523"/>
      <c r="L843" s="15" t="s">
        <v>325</v>
      </c>
      <c r="M843" s="3" t="s">
        <v>326</v>
      </c>
    </row>
    <row r="844" spans="1:13" x14ac:dyDescent="0.2">
      <c r="A844" s="85">
        <v>1</v>
      </c>
      <c r="B844" s="85">
        <v>2</v>
      </c>
      <c r="C844" s="85">
        <v>3</v>
      </c>
      <c r="D844" s="85">
        <v>4</v>
      </c>
      <c r="E844" s="85">
        <v>5</v>
      </c>
      <c r="F844" s="85">
        <v>6</v>
      </c>
      <c r="G844" s="85">
        <v>7</v>
      </c>
      <c r="H844" s="85">
        <v>8</v>
      </c>
      <c r="I844" s="85">
        <v>9</v>
      </c>
      <c r="J844" s="85">
        <v>10</v>
      </c>
      <c r="K844" s="209" t="s">
        <v>327</v>
      </c>
      <c r="L844" s="86">
        <v>12</v>
      </c>
      <c r="M844" s="85">
        <v>13</v>
      </c>
    </row>
    <row r="845" spans="1:13" x14ac:dyDescent="0.2">
      <c r="A845" s="3">
        <v>15</v>
      </c>
      <c r="B845" s="5"/>
      <c r="C845" s="5"/>
      <c r="D845" s="3"/>
      <c r="E845" s="81"/>
      <c r="F845" s="2" t="s">
        <v>77</v>
      </c>
      <c r="G845" s="41"/>
      <c r="H845" s="41"/>
      <c r="I845" s="46"/>
      <c r="J845" s="46"/>
      <c r="K845" s="46"/>
      <c r="L845" s="27"/>
      <c r="M845" s="5"/>
    </row>
    <row r="846" spans="1:13" x14ac:dyDescent="0.2">
      <c r="A846" s="4"/>
      <c r="B846" s="3" t="s">
        <v>57</v>
      </c>
      <c r="C846" s="3" t="s">
        <v>58</v>
      </c>
      <c r="D846" s="3"/>
      <c r="E846" s="81"/>
      <c r="F846" s="9" t="s">
        <v>77</v>
      </c>
      <c r="G846" s="41"/>
      <c r="H846" s="41"/>
      <c r="I846" s="46"/>
      <c r="J846" s="46"/>
      <c r="K846" s="46"/>
      <c r="L846" s="27"/>
      <c r="M846" s="5"/>
    </row>
    <row r="847" spans="1:13" x14ac:dyDescent="0.2">
      <c r="A847" s="4"/>
      <c r="B847" s="4"/>
      <c r="C847" s="4"/>
      <c r="D847" s="92"/>
      <c r="E847" s="276"/>
      <c r="F847" s="77" t="s">
        <v>275</v>
      </c>
      <c r="G847" s="93">
        <f>SUM(G848+G902)</f>
        <v>2798477</v>
      </c>
      <c r="H847" s="93">
        <f>SUM(H848+H902)</f>
        <v>2748477</v>
      </c>
      <c r="I847" s="93">
        <f>SUM(I848+I902)</f>
        <v>0</v>
      </c>
      <c r="J847" s="93">
        <f>SUM(J848+J902)</f>
        <v>50000</v>
      </c>
      <c r="K847" s="93">
        <f>SUM(K848+K902)</f>
        <v>2798477</v>
      </c>
      <c r="L847" s="95">
        <f t="shared" ref="L847:L878" si="95">K847/G847*100</f>
        <v>100</v>
      </c>
      <c r="M847" s="93">
        <f t="shared" ref="M847:M878" si="96">K847-G847</f>
        <v>0</v>
      </c>
    </row>
    <row r="848" spans="1:13" x14ac:dyDescent="0.2">
      <c r="B848" s="4"/>
      <c r="C848" s="4"/>
      <c r="D848" s="96">
        <v>610000</v>
      </c>
      <c r="E848" s="277"/>
      <c r="F848" s="97" t="s">
        <v>242</v>
      </c>
      <c r="G848" s="93">
        <f>SUM(G849+G862+G863+G890+G900+G901)</f>
        <v>2568477</v>
      </c>
      <c r="H848" s="93">
        <f>SUM(H849+H862+H863+H890+H900+H901)</f>
        <v>2568477</v>
      </c>
      <c r="I848" s="93">
        <f>SUM(I849+I862+I863+I890+I900+I901)</f>
        <v>0</v>
      </c>
      <c r="J848" s="93">
        <f>SUM(J849+J862+J863+J890+J900+J901)</f>
        <v>0</v>
      </c>
      <c r="K848" s="93">
        <f>SUM(K849+K862+K863+K890+K900+K901)</f>
        <v>2568477</v>
      </c>
      <c r="L848" s="95">
        <f t="shared" si="95"/>
        <v>100</v>
      </c>
      <c r="M848" s="93">
        <f t="shared" si="96"/>
        <v>0</v>
      </c>
    </row>
    <row r="849" spans="1:13" x14ac:dyDescent="0.2">
      <c r="A849" s="296"/>
      <c r="B849" s="4"/>
      <c r="C849" s="4"/>
      <c r="D849" s="9">
        <v>611000</v>
      </c>
      <c r="E849" s="259"/>
      <c r="F849" s="10" t="s">
        <v>13</v>
      </c>
      <c r="G849" s="45">
        <f>SUM(G850+G854)</f>
        <v>1140936</v>
      </c>
      <c r="H849" s="45">
        <f>SUM(H850+H854)</f>
        <v>1140936</v>
      </c>
      <c r="I849" s="45">
        <f>SUM(I850+I854)</f>
        <v>0</v>
      </c>
      <c r="J849" s="45">
        <f>SUM(J850+J854)</f>
        <v>0</v>
      </c>
      <c r="K849" s="47">
        <f t="shared" ref="K849:K889" si="97">SUM(H849:J849)</f>
        <v>1140936</v>
      </c>
      <c r="L849" s="101">
        <f t="shared" si="95"/>
        <v>100</v>
      </c>
      <c r="M849" s="102">
        <f t="shared" si="96"/>
        <v>0</v>
      </c>
    </row>
    <row r="850" spans="1:13" x14ac:dyDescent="0.2">
      <c r="A850" s="5"/>
      <c r="B850" s="4"/>
      <c r="C850" s="4"/>
      <c r="D850" s="11">
        <v>611100</v>
      </c>
      <c r="E850" s="257" t="s">
        <v>425</v>
      </c>
      <c r="F850" s="10" t="s">
        <v>317</v>
      </c>
      <c r="G850" s="45">
        <f>SUM(G851:G853)</f>
        <v>969220</v>
      </c>
      <c r="H850" s="45">
        <f>SUM(H851:H853)</f>
        <v>969220</v>
      </c>
      <c r="I850" s="45">
        <f>SUM(I851:I853)</f>
        <v>0</v>
      </c>
      <c r="J850" s="45">
        <f>SUM(J851:J853)</f>
        <v>0</v>
      </c>
      <c r="K850" s="47">
        <f t="shared" si="97"/>
        <v>969220</v>
      </c>
      <c r="L850" s="101">
        <f t="shared" si="95"/>
        <v>100</v>
      </c>
      <c r="M850" s="102">
        <f t="shared" si="96"/>
        <v>0</v>
      </c>
    </row>
    <row r="851" spans="1:13" x14ac:dyDescent="0.2">
      <c r="A851" s="5"/>
      <c r="B851" s="4"/>
      <c r="C851" s="4"/>
      <c r="D851" s="12">
        <v>611110</v>
      </c>
      <c r="E851" s="255"/>
      <c r="F851" s="5" t="s">
        <v>255</v>
      </c>
      <c r="G851" s="41">
        <v>667162</v>
      </c>
      <c r="H851" s="41">
        <v>667162</v>
      </c>
      <c r="I851" s="46"/>
      <c r="J851" s="46"/>
      <c r="K851" s="46">
        <f t="shared" si="97"/>
        <v>667162</v>
      </c>
      <c r="L851" s="103">
        <f t="shared" si="95"/>
        <v>100</v>
      </c>
      <c r="M851" s="75">
        <f t="shared" si="96"/>
        <v>0</v>
      </c>
    </row>
    <row r="852" spans="1:13" x14ac:dyDescent="0.2">
      <c r="A852" s="85"/>
      <c r="B852" s="4"/>
      <c r="C852" s="4"/>
      <c r="D852" s="12">
        <v>611130</v>
      </c>
      <c r="E852" s="255"/>
      <c r="F852" s="5" t="s">
        <v>14</v>
      </c>
      <c r="G852" s="41">
        <v>300458</v>
      </c>
      <c r="H852" s="41">
        <v>300458</v>
      </c>
      <c r="I852" s="46"/>
      <c r="J852" s="46"/>
      <c r="K852" s="46">
        <f t="shared" si="97"/>
        <v>300458</v>
      </c>
      <c r="L852" s="103">
        <f t="shared" si="95"/>
        <v>100</v>
      </c>
      <c r="M852" s="75">
        <f t="shared" si="96"/>
        <v>0</v>
      </c>
    </row>
    <row r="853" spans="1:13" x14ac:dyDescent="0.2">
      <c r="A853" s="3"/>
      <c r="B853" s="4"/>
      <c r="C853" s="4"/>
      <c r="D853" s="12">
        <v>611155</v>
      </c>
      <c r="E853" s="255"/>
      <c r="F853" s="5" t="s">
        <v>18</v>
      </c>
      <c r="G853" s="41">
        <v>1600</v>
      </c>
      <c r="H853" s="41">
        <v>1600</v>
      </c>
      <c r="I853" s="46"/>
      <c r="J853" s="46"/>
      <c r="K853" s="46">
        <f t="shared" si="97"/>
        <v>1600</v>
      </c>
      <c r="L853" s="103">
        <f t="shared" si="95"/>
        <v>100</v>
      </c>
      <c r="M853" s="75">
        <f t="shared" si="96"/>
        <v>0</v>
      </c>
    </row>
    <row r="854" spans="1:13" x14ac:dyDescent="0.2">
      <c r="A854" s="4"/>
      <c r="B854" s="4"/>
      <c r="C854" s="4"/>
      <c r="D854" s="11">
        <v>611200</v>
      </c>
      <c r="E854" s="257" t="s">
        <v>425</v>
      </c>
      <c r="F854" s="10" t="s">
        <v>318</v>
      </c>
      <c r="G854" s="45">
        <f>SUM(G855:G861)</f>
        <v>171716</v>
      </c>
      <c r="H854" s="45">
        <f>SUM(H855:H861)</f>
        <v>171716</v>
      </c>
      <c r="I854" s="45">
        <f>SUM(I855:I861)</f>
        <v>0</v>
      </c>
      <c r="J854" s="45">
        <f>SUM(J855:J861)</f>
        <v>0</v>
      </c>
      <c r="K854" s="47">
        <f t="shared" si="97"/>
        <v>171716</v>
      </c>
      <c r="L854" s="101">
        <f t="shared" si="95"/>
        <v>100</v>
      </c>
      <c r="M854" s="102">
        <f t="shared" si="96"/>
        <v>0</v>
      </c>
    </row>
    <row r="855" spans="1:13" x14ac:dyDescent="0.2">
      <c r="A855" s="4"/>
      <c r="B855" s="4"/>
      <c r="C855" s="4"/>
      <c r="D855" s="12">
        <v>611211</v>
      </c>
      <c r="E855" s="255"/>
      <c r="F855" s="5" t="s">
        <v>310</v>
      </c>
      <c r="G855" s="41">
        <v>48164</v>
      </c>
      <c r="H855" s="41">
        <v>48164</v>
      </c>
      <c r="I855" s="46"/>
      <c r="J855" s="46"/>
      <c r="K855" s="46">
        <f t="shared" si="97"/>
        <v>48164</v>
      </c>
      <c r="L855" s="103">
        <f t="shared" si="95"/>
        <v>100</v>
      </c>
      <c r="M855" s="75">
        <f t="shared" si="96"/>
        <v>0</v>
      </c>
    </row>
    <row r="856" spans="1:13" x14ac:dyDescent="0.2">
      <c r="A856" s="4"/>
      <c r="B856" s="4"/>
      <c r="C856" s="4"/>
      <c r="D856" s="12">
        <v>611214</v>
      </c>
      <c r="E856" s="255"/>
      <c r="F856" s="5" t="s">
        <v>142</v>
      </c>
      <c r="G856" s="41">
        <v>4800</v>
      </c>
      <c r="H856" s="41">
        <v>4800</v>
      </c>
      <c r="I856" s="46"/>
      <c r="J856" s="46"/>
      <c r="K856" s="46">
        <f t="shared" si="97"/>
        <v>4800</v>
      </c>
      <c r="L856" s="103">
        <f t="shared" si="95"/>
        <v>100</v>
      </c>
      <c r="M856" s="75">
        <f t="shared" si="96"/>
        <v>0</v>
      </c>
    </row>
    <row r="857" spans="1:13" ht="15" customHeight="1" x14ac:dyDescent="0.2">
      <c r="A857" s="4"/>
      <c r="B857" s="4"/>
      <c r="C857" s="4"/>
      <c r="D857" s="12">
        <v>611216</v>
      </c>
      <c r="E857" s="255"/>
      <c r="F857" s="5" t="s">
        <v>143</v>
      </c>
      <c r="G857" s="41">
        <v>3000</v>
      </c>
      <c r="H857" s="41">
        <v>3000</v>
      </c>
      <c r="I857" s="46"/>
      <c r="J857" s="46"/>
      <c r="K857" s="46">
        <f t="shared" si="97"/>
        <v>3000</v>
      </c>
      <c r="L857" s="103">
        <f t="shared" si="95"/>
        <v>100</v>
      </c>
      <c r="M857" s="75">
        <f t="shared" si="96"/>
        <v>0</v>
      </c>
    </row>
    <row r="858" spans="1:13" x14ac:dyDescent="0.2">
      <c r="A858" s="4"/>
      <c r="B858" s="4"/>
      <c r="C858" s="4"/>
      <c r="D858" s="12">
        <v>611221</v>
      </c>
      <c r="E858" s="255"/>
      <c r="F858" s="5" t="s">
        <v>15</v>
      </c>
      <c r="G858" s="41">
        <v>89056</v>
      </c>
      <c r="H858" s="41">
        <v>89056</v>
      </c>
      <c r="I858" s="46"/>
      <c r="J858" s="46"/>
      <c r="K858" s="46">
        <f t="shared" si="97"/>
        <v>89056</v>
      </c>
      <c r="L858" s="103">
        <f t="shared" si="95"/>
        <v>100</v>
      </c>
      <c r="M858" s="75">
        <f t="shared" si="96"/>
        <v>0</v>
      </c>
    </row>
    <row r="859" spans="1:13" x14ac:dyDescent="0.2">
      <c r="A859" s="4"/>
      <c r="B859" s="4"/>
      <c r="C859" s="4"/>
      <c r="D859" s="4">
        <v>611224</v>
      </c>
      <c r="E859" s="258"/>
      <c r="F859" s="5" t="s">
        <v>16</v>
      </c>
      <c r="G859" s="41">
        <v>18696</v>
      </c>
      <c r="H859" s="41">
        <v>18696</v>
      </c>
      <c r="I859" s="46"/>
      <c r="J859" s="46"/>
      <c r="K859" s="46">
        <f t="shared" si="97"/>
        <v>18696</v>
      </c>
      <c r="L859" s="103">
        <f t="shared" si="95"/>
        <v>100</v>
      </c>
      <c r="M859" s="75">
        <f t="shared" si="96"/>
        <v>0</v>
      </c>
    </row>
    <row r="860" spans="1:13" x14ac:dyDescent="0.2">
      <c r="A860" s="4"/>
      <c r="B860" s="4"/>
      <c r="C860" s="4"/>
      <c r="D860" s="4">
        <v>611225</v>
      </c>
      <c r="E860" s="258"/>
      <c r="F860" s="5" t="s">
        <v>17</v>
      </c>
      <c r="G860" s="41"/>
      <c r="H860" s="41"/>
      <c r="I860" s="46"/>
      <c r="J860" s="46"/>
      <c r="K860" s="46">
        <f t="shared" si="97"/>
        <v>0</v>
      </c>
      <c r="L860" s="103" t="e">
        <f t="shared" si="95"/>
        <v>#DIV/0!</v>
      </c>
      <c r="M860" s="75">
        <f t="shared" si="96"/>
        <v>0</v>
      </c>
    </row>
    <row r="861" spans="1:13" x14ac:dyDescent="0.2">
      <c r="A861" s="4"/>
      <c r="B861" s="4"/>
      <c r="C861" s="4"/>
      <c r="D861" s="4">
        <v>611227</v>
      </c>
      <c r="E861" s="258"/>
      <c r="F861" s="5" t="s">
        <v>19</v>
      </c>
      <c r="G861" s="41">
        <v>8000</v>
      </c>
      <c r="H861" s="41">
        <v>8000</v>
      </c>
      <c r="I861" s="46"/>
      <c r="J861" s="46"/>
      <c r="K861" s="46">
        <f t="shared" si="97"/>
        <v>8000</v>
      </c>
      <c r="L861" s="103">
        <f t="shared" si="95"/>
        <v>100</v>
      </c>
      <c r="M861" s="75">
        <f t="shared" si="96"/>
        <v>0</v>
      </c>
    </row>
    <row r="862" spans="1:13" x14ac:dyDescent="0.2">
      <c r="A862" s="4"/>
      <c r="B862" s="4"/>
      <c r="C862" s="4"/>
      <c r="D862" s="9">
        <v>612100</v>
      </c>
      <c r="E862" s="259" t="s">
        <v>425</v>
      </c>
      <c r="F862" s="10" t="s">
        <v>20</v>
      </c>
      <c r="G862" s="40">
        <v>48461</v>
      </c>
      <c r="H862" s="40">
        <v>48461</v>
      </c>
      <c r="I862" s="47"/>
      <c r="J862" s="47"/>
      <c r="K862" s="47">
        <f t="shared" si="97"/>
        <v>48461</v>
      </c>
      <c r="L862" s="101">
        <f t="shared" si="95"/>
        <v>100</v>
      </c>
      <c r="M862" s="102">
        <f t="shared" si="96"/>
        <v>0</v>
      </c>
    </row>
    <row r="863" spans="1:13" x14ac:dyDescent="0.2">
      <c r="A863" s="4"/>
      <c r="B863" s="4"/>
      <c r="C863" s="4"/>
      <c r="D863" s="9">
        <v>613000</v>
      </c>
      <c r="E863" s="259"/>
      <c r="F863" s="10" t="s">
        <v>185</v>
      </c>
      <c r="G863" s="45">
        <f>SUM(G864+G867+G870+G873+G876+G878+G880+G881+G879+G877)</f>
        <v>131880</v>
      </c>
      <c r="H863" s="45">
        <f>SUM(H864+H867+H870+H873+H876+H878+H880+H881+H879+H877)</f>
        <v>131880</v>
      </c>
      <c r="I863" s="45">
        <f>SUM(I864+I867+I870+I873+I876+I878+I880+I881+I879+I877)</f>
        <v>0</v>
      </c>
      <c r="J863" s="45">
        <f>SUM(J864+J867+J870+J873+J876+J878+J880+J881+J879+J877)</f>
        <v>0</v>
      </c>
      <c r="K863" s="47">
        <f t="shared" si="97"/>
        <v>131880</v>
      </c>
      <c r="L863" s="101">
        <f t="shared" si="95"/>
        <v>100</v>
      </c>
      <c r="M863" s="102">
        <f t="shared" si="96"/>
        <v>0</v>
      </c>
    </row>
    <row r="864" spans="1:13" x14ac:dyDescent="0.2">
      <c r="A864" s="4"/>
      <c r="B864" s="4"/>
      <c r="C864" s="4"/>
      <c r="D864" s="11">
        <v>613100</v>
      </c>
      <c r="E864" s="257" t="s">
        <v>425</v>
      </c>
      <c r="F864" s="10" t="s">
        <v>175</v>
      </c>
      <c r="G864" s="45">
        <f>SUM(G865:G866)</f>
        <v>13000</v>
      </c>
      <c r="H864" s="45">
        <f>SUM(H865:H866)</f>
        <v>13000</v>
      </c>
      <c r="I864" s="45">
        <f>SUM(I865:I866)</f>
        <v>0</v>
      </c>
      <c r="J864" s="45">
        <f>SUM(J865:J866)</f>
        <v>0</v>
      </c>
      <c r="K864" s="47">
        <f t="shared" si="97"/>
        <v>13000</v>
      </c>
      <c r="L864" s="101">
        <f t="shared" si="95"/>
        <v>100</v>
      </c>
      <c r="M864" s="102">
        <f t="shared" si="96"/>
        <v>0</v>
      </c>
    </row>
    <row r="865" spans="1:15" x14ac:dyDescent="0.2">
      <c r="A865" s="4"/>
      <c r="B865" s="4"/>
      <c r="C865" s="4"/>
      <c r="D865" s="4">
        <v>613110</v>
      </c>
      <c r="E865" s="258"/>
      <c r="F865" s="5" t="s">
        <v>174</v>
      </c>
      <c r="G865" s="41">
        <v>5000</v>
      </c>
      <c r="H865" s="41">
        <v>5000</v>
      </c>
      <c r="I865" s="46"/>
      <c r="J865" s="46"/>
      <c r="K865" s="46">
        <f t="shared" si="97"/>
        <v>5000</v>
      </c>
      <c r="L865" s="103">
        <f t="shared" si="95"/>
        <v>100</v>
      </c>
      <c r="M865" s="75">
        <f t="shared" si="96"/>
        <v>0</v>
      </c>
    </row>
    <row r="866" spans="1:15" x14ac:dyDescent="0.2">
      <c r="A866" s="4"/>
      <c r="B866" s="4"/>
      <c r="C866" s="4"/>
      <c r="D866" s="4">
        <v>613120</v>
      </c>
      <c r="E866" s="258"/>
      <c r="F866" s="5" t="s">
        <v>22</v>
      </c>
      <c r="G866" s="41">
        <v>8000</v>
      </c>
      <c r="H866" s="41">
        <v>8000</v>
      </c>
      <c r="I866" s="46"/>
      <c r="J866" s="46"/>
      <c r="K866" s="46">
        <f t="shared" si="97"/>
        <v>8000</v>
      </c>
      <c r="L866" s="103">
        <f t="shared" si="95"/>
        <v>100</v>
      </c>
      <c r="M866" s="75">
        <f t="shared" si="96"/>
        <v>0</v>
      </c>
    </row>
    <row r="867" spans="1:15" x14ac:dyDescent="0.2">
      <c r="A867" s="4"/>
      <c r="B867" s="4"/>
      <c r="C867" s="4"/>
      <c r="D867" s="11">
        <v>613200</v>
      </c>
      <c r="E867" s="278" t="s">
        <v>425</v>
      </c>
      <c r="F867" s="10" t="s">
        <v>186</v>
      </c>
      <c r="G867" s="45"/>
      <c r="H867" s="45"/>
      <c r="I867" s="45">
        <f>SUM(I868:I869)</f>
        <v>0</v>
      </c>
      <c r="J867" s="45">
        <f>SUM(J868:J869)</f>
        <v>0</v>
      </c>
      <c r="K867" s="47">
        <f t="shared" si="97"/>
        <v>0</v>
      </c>
      <c r="L867" s="101" t="e">
        <f t="shared" si="95"/>
        <v>#DIV/0!</v>
      </c>
      <c r="M867" s="102">
        <f t="shared" si="96"/>
        <v>0</v>
      </c>
    </row>
    <row r="868" spans="1:15" x14ac:dyDescent="0.2">
      <c r="A868" s="4"/>
      <c r="B868" s="4"/>
      <c r="C868" s="4"/>
      <c r="D868" s="4">
        <v>613211</v>
      </c>
      <c r="E868" s="258"/>
      <c r="F868" s="5" t="s">
        <v>187</v>
      </c>
      <c r="G868" s="41"/>
      <c r="H868" s="41"/>
      <c r="I868" s="46"/>
      <c r="J868" s="46"/>
      <c r="K868" s="46">
        <f t="shared" si="97"/>
        <v>0</v>
      </c>
      <c r="L868" s="103" t="e">
        <f t="shared" si="95"/>
        <v>#DIV/0!</v>
      </c>
      <c r="M868" s="75">
        <f t="shared" si="96"/>
        <v>0</v>
      </c>
    </row>
    <row r="869" spans="1:15" x14ac:dyDescent="0.2">
      <c r="A869" s="4"/>
      <c r="B869" s="4"/>
      <c r="C869" s="4"/>
      <c r="D869" s="4">
        <v>613212</v>
      </c>
      <c r="E869" s="258"/>
      <c r="F869" s="5" t="s">
        <v>188</v>
      </c>
      <c r="G869" s="41"/>
      <c r="H869" s="41"/>
      <c r="I869" s="46"/>
      <c r="J869" s="46"/>
      <c r="K869" s="46">
        <f t="shared" si="97"/>
        <v>0</v>
      </c>
      <c r="L869" s="103" t="e">
        <f t="shared" si="95"/>
        <v>#DIV/0!</v>
      </c>
      <c r="M869" s="75">
        <f t="shared" si="96"/>
        <v>0</v>
      </c>
    </row>
    <row r="870" spans="1:15" x14ac:dyDescent="0.2">
      <c r="A870" s="4"/>
      <c r="B870" s="4"/>
      <c r="C870" s="4"/>
      <c r="D870" s="11">
        <v>613300</v>
      </c>
      <c r="E870" s="257" t="s">
        <v>425</v>
      </c>
      <c r="F870" s="10" t="s">
        <v>319</v>
      </c>
      <c r="G870" s="45">
        <f>SUM(G871:G872)</f>
        <v>8000</v>
      </c>
      <c r="H870" s="45">
        <f>SUM(H871:H872)</f>
        <v>8000</v>
      </c>
      <c r="I870" s="45">
        <f>SUM(I871:I872)</f>
        <v>0</v>
      </c>
      <c r="J870" s="45">
        <f>SUM(J871:J872)</f>
        <v>0</v>
      </c>
      <c r="K870" s="47">
        <f t="shared" si="97"/>
        <v>8000</v>
      </c>
      <c r="L870" s="101">
        <f t="shared" si="95"/>
        <v>100</v>
      </c>
      <c r="M870" s="102">
        <f t="shared" si="96"/>
        <v>0</v>
      </c>
    </row>
    <row r="871" spans="1:15" x14ac:dyDescent="0.2">
      <c r="A871" s="4"/>
      <c r="B871" s="4"/>
      <c r="C871" s="4"/>
      <c r="D871" s="4">
        <v>613321</v>
      </c>
      <c r="E871" s="258"/>
      <c r="F871" s="5" t="s">
        <v>189</v>
      </c>
      <c r="G871" s="41"/>
      <c r="H871" s="41"/>
      <c r="I871" s="46"/>
      <c r="J871" s="46"/>
      <c r="K871" s="46">
        <f t="shared" si="97"/>
        <v>0</v>
      </c>
      <c r="L871" s="103" t="e">
        <f t="shared" si="95"/>
        <v>#DIV/0!</v>
      </c>
      <c r="M871" s="75">
        <f t="shared" si="96"/>
        <v>0</v>
      </c>
    </row>
    <row r="872" spans="1:15" x14ac:dyDescent="0.2">
      <c r="A872" s="4"/>
      <c r="B872" s="4"/>
      <c r="C872" s="4"/>
      <c r="D872" s="4">
        <v>613311</v>
      </c>
      <c r="E872" s="258"/>
      <c r="F872" s="5" t="s">
        <v>206</v>
      </c>
      <c r="G872" s="41">
        <v>8000</v>
      </c>
      <c r="H872" s="41">
        <v>8000</v>
      </c>
      <c r="I872" s="46"/>
      <c r="J872" s="46">
        <v>0</v>
      </c>
      <c r="K872" s="46">
        <f t="shared" si="97"/>
        <v>8000</v>
      </c>
      <c r="L872" s="103">
        <f t="shared" si="95"/>
        <v>100</v>
      </c>
      <c r="M872" s="75">
        <f t="shared" si="96"/>
        <v>0</v>
      </c>
    </row>
    <row r="873" spans="1:15" x14ac:dyDescent="0.2">
      <c r="A873" s="4"/>
      <c r="B873" s="4"/>
      <c r="C873" s="4"/>
      <c r="D873" s="11">
        <v>613400</v>
      </c>
      <c r="E873" s="257" t="s">
        <v>425</v>
      </c>
      <c r="F873" s="10" t="s">
        <v>190</v>
      </c>
      <c r="G873" s="45">
        <f>SUM(G874:G875)</f>
        <v>12000</v>
      </c>
      <c r="H873" s="45">
        <f>SUM(H874:H875)</f>
        <v>12000</v>
      </c>
      <c r="I873" s="45">
        <f>SUM(I874:I875)</f>
        <v>0</v>
      </c>
      <c r="J873" s="45">
        <f>SUM(J874:J875)</f>
        <v>0</v>
      </c>
      <c r="K873" s="47">
        <f t="shared" si="97"/>
        <v>12000</v>
      </c>
      <c r="L873" s="101">
        <f t="shared" si="95"/>
        <v>100</v>
      </c>
      <c r="M873" s="102">
        <f t="shared" si="96"/>
        <v>0</v>
      </c>
    </row>
    <row r="874" spans="1:15" x14ac:dyDescent="0.2">
      <c r="A874" s="4"/>
      <c r="B874" s="4"/>
      <c r="C874" s="4"/>
      <c r="D874" s="4">
        <v>613410</v>
      </c>
      <c r="E874" s="258"/>
      <c r="F874" s="5" t="s">
        <v>191</v>
      </c>
      <c r="G874" s="41">
        <v>12000</v>
      </c>
      <c r="H874" s="41">
        <v>12000</v>
      </c>
      <c r="I874" s="46"/>
      <c r="J874" s="46"/>
      <c r="K874" s="46">
        <f t="shared" si="97"/>
        <v>12000</v>
      </c>
      <c r="L874" s="103">
        <f t="shared" si="95"/>
        <v>100</v>
      </c>
      <c r="M874" s="75">
        <f t="shared" si="96"/>
        <v>0</v>
      </c>
    </row>
    <row r="875" spans="1:15" x14ac:dyDescent="0.2">
      <c r="A875" s="4"/>
      <c r="B875" s="4"/>
      <c r="C875" s="4"/>
      <c r="D875" s="4">
        <v>613430</v>
      </c>
      <c r="E875" s="258"/>
      <c r="F875" s="5" t="s">
        <v>192</v>
      </c>
      <c r="G875" s="41"/>
      <c r="H875" s="41"/>
      <c r="I875" s="46"/>
      <c r="J875" s="46"/>
      <c r="K875" s="46">
        <f t="shared" si="97"/>
        <v>0</v>
      </c>
      <c r="L875" s="103" t="e">
        <f t="shared" si="95"/>
        <v>#DIV/0!</v>
      </c>
      <c r="M875" s="75">
        <f t="shared" si="96"/>
        <v>0</v>
      </c>
    </row>
    <row r="876" spans="1:15" x14ac:dyDescent="0.2">
      <c r="A876" s="4"/>
      <c r="B876" s="4"/>
      <c r="C876" s="4"/>
      <c r="D876" s="11">
        <v>613500</v>
      </c>
      <c r="E876" s="257" t="s">
        <v>425</v>
      </c>
      <c r="F876" s="10" t="s">
        <v>26</v>
      </c>
      <c r="G876" s="40">
        <v>11000</v>
      </c>
      <c r="H876" s="40">
        <v>11000</v>
      </c>
      <c r="I876" s="47"/>
      <c r="J876" s="47"/>
      <c r="K876" s="47">
        <f t="shared" si="97"/>
        <v>11000</v>
      </c>
      <c r="L876" s="101">
        <f t="shared" si="95"/>
        <v>100</v>
      </c>
      <c r="M876" s="102">
        <f t="shared" si="96"/>
        <v>0</v>
      </c>
    </row>
    <row r="877" spans="1:15" x14ac:dyDescent="0.2">
      <c r="A877" s="4"/>
      <c r="B877" s="4"/>
      <c r="C877" s="4"/>
      <c r="D877" s="11">
        <v>613600</v>
      </c>
      <c r="E877" s="257" t="s">
        <v>425</v>
      </c>
      <c r="F877" s="10" t="s">
        <v>27</v>
      </c>
      <c r="G877" s="40">
        <v>0</v>
      </c>
      <c r="H877" s="40">
        <v>0</v>
      </c>
      <c r="I877" s="47"/>
      <c r="J877" s="47"/>
      <c r="K877" s="47">
        <f t="shared" si="97"/>
        <v>0</v>
      </c>
      <c r="L877" s="101" t="e">
        <f t="shared" si="95"/>
        <v>#DIV/0!</v>
      </c>
      <c r="M877" s="102">
        <f t="shared" si="96"/>
        <v>0</v>
      </c>
    </row>
    <row r="878" spans="1:15" x14ac:dyDescent="0.2">
      <c r="A878" s="4"/>
      <c r="B878" s="4"/>
      <c r="C878" s="4"/>
      <c r="D878" s="11">
        <v>613700</v>
      </c>
      <c r="E878" s="257" t="s">
        <v>425</v>
      </c>
      <c r="F878" s="10" t="s">
        <v>28</v>
      </c>
      <c r="G878" s="40">
        <v>14000</v>
      </c>
      <c r="H878" s="40">
        <v>14000</v>
      </c>
      <c r="I878" s="47"/>
      <c r="J878" s="47"/>
      <c r="K878" s="47">
        <f t="shared" si="97"/>
        <v>14000</v>
      </c>
      <c r="L878" s="101">
        <f t="shared" si="95"/>
        <v>100</v>
      </c>
      <c r="M878" s="102">
        <f t="shared" si="96"/>
        <v>0</v>
      </c>
    </row>
    <row r="879" spans="1:15" x14ac:dyDescent="0.2">
      <c r="A879" s="4"/>
      <c r="B879" s="4"/>
      <c r="C879" s="4"/>
      <c r="D879" s="11">
        <v>613724</v>
      </c>
      <c r="E879" s="257"/>
      <c r="F879" s="10" t="s">
        <v>199</v>
      </c>
      <c r="G879" s="40">
        <v>0</v>
      </c>
      <c r="H879" s="40">
        <v>0</v>
      </c>
      <c r="I879" s="47"/>
      <c r="J879" s="47"/>
      <c r="K879" s="47">
        <f t="shared" si="97"/>
        <v>0</v>
      </c>
      <c r="L879" s="101" t="e">
        <f t="shared" ref="L879:L911" si="98">K879/G879*100</f>
        <v>#DIV/0!</v>
      </c>
      <c r="M879" s="102">
        <f t="shared" ref="M879:M911" si="99">K879-G879</f>
        <v>0</v>
      </c>
      <c r="O879" s="36"/>
    </row>
    <row r="880" spans="1:15" x14ac:dyDescent="0.2">
      <c r="A880" s="4"/>
      <c r="B880" s="4"/>
      <c r="C880" s="4"/>
      <c r="D880" s="11">
        <v>613800</v>
      </c>
      <c r="E880" s="257" t="s">
        <v>425</v>
      </c>
      <c r="F880" s="10" t="s">
        <v>201</v>
      </c>
      <c r="G880" s="40">
        <v>5000</v>
      </c>
      <c r="H880" s="40">
        <v>5000</v>
      </c>
      <c r="I880" s="47"/>
      <c r="J880" s="47"/>
      <c r="K880" s="47">
        <f t="shared" si="97"/>
        <v>5000</v>
      </c>
      <c r="L880" s="101">
        <f t="shared" si="98"/>
        <v>100</v>
      </c>
      <c r="M880" s="102">
        <f t="shared" si="99"/>
        <v>0</v>
      </c>
      <c r="O880" s="36"/>
    </row>
    <row r="881" spans="1:15" ht="33.75" x14ac:dyDescent="0.2">
      <c r="A881" s="4"/>
      <c r="B881" s="4"/>
      <c r="C881" s="4"/>
      <c r="D881" s="11">
        <v>613900</v>
      </c>
      <c r="E881" s="257" t="s">
        <v>425</v>
      </c>
      <c r="F881" s="14" t="s">
        <v>284</v>
      </c>
      <c r="G881" s="45">
        <f>SUM(G882:G889)</f>
        <v>68880</v>
      </c>
      <c r="H881" s="45">
        <f>SUM(H882:H889)</f>
        <v>68880</v>
      </c>
      <c r="I881" s="45">
        <f>SUM(I882:I889)</f>
        <v>0</v>
      </c>
      <c r="J881" s="45">
        <f>SUM(J882:J889)</f>
        <v>0</v>
      </c>
      <c r="K881" s="47">
        <f t="shared" si="97"/>
        <v>68880</v>
      </c>
      <c r="L881" s="101">
        <f t="shared" si="98"/>
        <v>100</v>
      </c>
      <c r="M881" s="102">
        <f t="shared" si="99"/>
        <v>0</v>
      </c>
    </row>
    <row r="882" spans="1:15" x14ac:dyDescent="0.2">
      <c r="A882" s="4"/>
      <c r="B882" s="4"/>
      <c r="C882" s="4"/>
      <c r="D882" s="4">
        <v>613910</v>
      </c>
      <c r="E882" s="258"/>
      <c r="F882" s="5" t="s">
        <v>194</v>
      </c>
      <c r="G882" s="41">
        <v>1500</v>
      </c>
      <c r="H882" s="41">
        <v>1500</v>
      </c>
      <c r="I882" s="46"/>
      <c r="J882" s="46"/>
      <c r="K882" s="46">
        <f t="shared" si="97"/>
        <v>1500</v>
      </c>
      <c r="L882" s="103">
        <f t="shared" si="98"/>
        <v>100</v>
      </c>
      <c r="M882" s="75">
        <f t="shared" si="99"/>
        <v>0</v>
      </c>
    </row>
    <row r="883" spans="1:15" x14ac:dyDescent="0.2">
      <c r="A883" s="4"/>
      <c r="B883" s="4"/>
      <c r="C883" s="4"/>
      <c r="D883" s="4">
        <v>613914</v>
      </c>
      <c r="E883" s="258"/>
      <c r="F883" s="5" t="s">
        <v>195</v>
      </c>
      <c r="G883" s="41">
        <v>6000</v>
      </c>
      <c r="H883" s="41">
        <v>6000</v>
      </c>
      <c r="I883" s="46"/>
      <c r="J883" s="46"/>
      <c r="K883" s="46">
        <f t="shared" si="97"/>
        <v>6000</v>
      </c>
      <c r="L883" s="103">
        <f t="shared" si="98"/>
        <v>100</v>
      </c>
      <c r="M883" s="75">
        <f t="shared" si="99"/>
        <v>0</v>
      </c>
    </row>
    <row r="884" spans="1:15" x14ac:dyDescent="0.2">
      <c r="A884" s="4"/>
      <c r="B884" s="4"/>
      <c r="C884" s="4"/>
      <c r="D884" s="4">
        <v>613920</v>
      </c>
      <c r="E884" s="258"/>
      <c r="F884" s="5" t="s">
        <v>196</v>
      </c>
      <c r="G884" s="41">
        <v>500</v>
      </c>
      <c r="H884" s="41">
        <v>500</v>
      </c>
      <c r="I884" s="46"/>
      <c r="J884" s="46"/>
      <c r="K884" s="46">
        <f t="shared" si="97"/>
        <v>500</v>
      </c>
      <c r="L884" s="103">
        <f t="shared" si="98"/>
        <v>100</v>
      </c>
      <c r="M884" s="75">
        <f t="shared" si="99"/>
        <v>0</v>
      </c>
      <c r="O884" s="36"/>
    </row>
    <row r="885" spans="1:15" ht="22.5" x14ac:dyDescent="0.2">
      <c r="A885" s="4"/>
      <c r="B885" s="4"/>
      <c r="C885" s="4"/>
      <c r="D885" s="4">
        <v>613976</v>
      </c>
      <c r="E885" s="258"/>
      <c r="F885" s="1" t="s">
        <v>322</v>
      </c>
      <c r="G885" s="41">
        <v>12500</v>
      </c>
      <c r="H885" s="41">
        <v>12500</v>
      </c>
      <c r="I885" s="46"/>
      <c r="J885" s="46"/>
      <c r="K885" s="46">
        <f t="shared" si="97"/>
        <v>12500</v>
      </c>
      <c r="L885" s="103">
        <f t="shared" si="98"/>
        <v>100</v>
      </c>
      <c r="M885" s="75">
        <f t="shared" si="99"/>
        <v>0</v>
      </c>
      <c r="O885" s="36"/>
    </row>
    <row r="886" spans="1:15" x14ac:dyDescent="0.2">
      <c r="A886" s="4"/>
      <c r="B886" s="4"/>
      <c r="C886" s="4"/>
      <c r="D886" s="4">
        <v>613974</v>
      </c>
      <c r="E886" s="258"/>
      <c r="F886" s="5" t="s">
        <v>250</v>
      </c>
      <c r="G886" s="41">
        <v>34400</v>
      </c>
      <c r="H886" s="41">
        <v>34400</v>
      </c>
      <c r="I886" s="46">
        <v>0</v>
      </c>
      <c r="J886" s="46"/>
      <c r="K886" s="46">
        <f t="shared" si="97"/>
        <v>34400</v>
      </c>
      <c r="L886" s="103">
        <f t="shared" si="98"/>
        <v>100</v>
      </c>
      <c r="M886" s="75">
        <f t="shared" si="99"/>
        <v>0</v>
      </c>
      <c r="O886" s="36"/>
    </row>
    <row r="887" spans="1:15" x14ac:dyDescent="0.2">
      <c r="A887" s="4"/>
      <c r="B887" s="4"/>
      <c r="C887" s="4"/>
      <c r="D887" s="4">
        <v>613980</v>
      </c>
      <c r="E887" s="258"/>
      <c r="F887" s="1" t="s">
        <v>261</v>
      </c>
      <c r="G887" s="41">
        <v>10002</v>
      </c>
      <c r="H887" s="41">
        <v>10002</v>
      </c>
      <c r="I887" s="46">
        <v>0</v>
      </c>
      <c r="J887" s="46"/>
      <c r="K887" s="46">
        <f t="shared" si="97"/>
        <v>10002</v>
      </c>
      <c r="L887" s="103">
        <f t="shared" si="98"/>
        <v>100</v>
      </c>
      <c r="M887" s="75">
        <f t="shared" si="99"/>
        <v>0</v>
      </c>
    </row>
    <row r="888" spans="1:15" ht="22.5" x14ac:dyDescent="0.2">
      <c r="A888" s="4"/>
      <c r="B888" s="4"/>
      <c r="C888" s="4"/>
      <c r="D888" s="4">
        <v>613983</v>
      </c>
      <c r="E888" s="258"/>
      <c r="F888" s="1" t="s">
        <v>252</v>
      </c>
      <c r="G888" s="41">
        <v>3578</v>
      </c>
      <c r="H888" s="41">
        <v>3578</v>
      </c>
      <c r="I888" s="46">
        <v>0</v>
      </c>
      <c r="J888" s="46"/>
      <c r="K888" s="46">
        <f t="shared" si="97"/>
        <v>3578</v>
      </c>
      <c r="L888" s="103">
        <f t="shared" si="98"/>
        <v>100</v>
      </c>
      <c r="M888" s="75">
        <f t="shared" si="99"/>
        <v>0</v>
      </c>
    </row>
    <row r="889" spans="1:15" x14ac:dyDescent="0.2">
      <c r="A889" s="4"/>
      <c r="B889" s="4"/>
      <c r="C889" s="4"/>
      <c r="D889" s="4">
        <v>613991</v>
      </c>
      <c r="E889" s="258"/>
      <c r="F889" s="1" t="s">
        <v>312</v>
      </c>
      <c r="G889" s="41">
        <v>400</v>
      </c>
      <c r="H889" s="41">
        <v>400</v>
      </c>
      <c r="I889" s="46"/>
      <c r="J889" s="46"/>
      <c r="K889" s="46">
        <f t="shared" si="97"/>
        <v>400</v>
      </c>
      <c r="L889" s="103">
        <f t="shared" si="98"/>
        <v>100</v>
      </c>
      <c r="M889" s="75">
        <f t="shared" si="99"/>
        <v>0</v>
      </c>
    </row>
    <row r="890" spans="1:15" x14ac:dyDescent="0.2">
      <c r="A890" s="4"/>
      <c r="B890" s="4"/>
      <c r="C890" s="4"/>
      <c r="D890" s="11">
        <v>614000</v>
      </c>
      <c r="E890" s="257"/>
      <c r="F890" s="10" t="s">
        <v>30</v>
      </c>
      <c r="G890" s="45">
        <f>SUM(G891:G899)</f>
        <v>1247200</v>
      </c>
      <c r="H890" s="45">
        <f>SUM(H891:H899)</f>
        <v>1247200</v>
      </c>
      <c r="I890" s="45">
        <f>SUM(I891:I899)</f>
        <v>0</v>
      </c>
      <c r="J890" s="45">
        <f>SUM(J891:J899)</f>
        <v>0</v>
      </c>
      <c r="K890" s="45">
        <f>SUM(K891:K899)</f>
        <v>1247200</v>
      </c>
      <c r="L890" s="101">
        <f t="shared" si="98"/>
        <v>100</v>
      </c>
      <c r="M890" s="102">
        <f t="shared" si="99"/>
        <v>0</v>
      </c>
    </row>
    <row r="891" spans="1:15" x14ac:dyDescent="0.2">
      <c r="A891" s="4"/>
      <c r="B891" s="4"/>
      <c r="C891" s="4"/>
      <c r="D891" s="18">
        <v>614116</v>
      </c>
      <c r="E891" s="256" t="s">
        <v>419</v>
      </c>
      <c r="F891" s="5" t="s">
        <v>31</v>
      </c>
      <c r="G891" s="41">
        <v>43000</v>
      </c>
      <c r="H891" s="41">
        <v>43000</v>
      </c>
      <c r="I891" s="46">
        <v>0</v>
      </c>
      <c r="J891" s="46"/>
      <c r="K891" s="46">
        <f t="shared" ref="K891:K911" si="100">SUM(H891:J891)</f>
        <v>43000</v>
      </c>
      <c r="L891" s="103">
        <f t="shared" si="98"/>
        <v>100</v>
      </c>
      <c r="M891" s="75">
        <f t="shared" si="99"/>
        <v>0</v>
      </c>
    </row>
    <row r="892" spans="1:15" ht="22.5" x14ac:dyDescent="0.2">
      <c r="A892" s="4"/>
      <c r="B892" s="4"/>
      <c r="C892" s="4"/>
      <c r="D892" s="18">
        <v>614174</v>
      </c>
      <c r="E892" s="256" t="s">
        <v>442</v>
      </c>
      <c r="F892" s="227" t="s">
        <v>467</v>
      </c>
      <c r="G892" s="41">
        <v>0</v>
      </c>
      <c r="H892" s="41">
        <v>0</v>
      </c>
      <c r="I892" s="46"/>
      <c r="J892" s="46"/>
      <c r="K892" s="46">
        <f t="shared" si="100"/>
        <v>0</v>
      </c>
      <c r="L892" s="103" t="e">
        <f t="shared" si="98"/>
        <v>#DIV/0!</v>
      </c>
      <c r="M892" s="75">
        <f t="shared" si="99"/>
        <v>0</v>
      </c>
    </row>
    <row r="893" spans="1:15" x14ac:dyDescent="0.2">
      <c r="A893" s="4"/>
      <c r="B893" s="4"/>
      <c r="C893" s="4"/>
      <c r="D893" s="18">
        <v>614239</v>
      </c>
      <c r="E893" s="256" t="s">
        <v>427</v>
      </c>
      <c r="F893" s="5" t="s">
        <v>346</v>
      </c>
      <c r="G893" s="41">
        <v>45000</v>
      </c>
      <c r="H893" s="41">
        <v>45000</v>
      </c>
      <c r="I893" s="46"/>
      <c r="J893" s="46"/>
      <c r="K893" s="46">
        <f t="shared" si="100"/>
        <v>45000</v>
      </c>
      <c r="L893" s="103">
        <f t="shared" si="98"/>
        <v>100</v>
      </c>
      <c r="M893" s="75">
        <f t="shared" si="99"/>
        <v>0</v>
      </c>
    </row>
    <row r="894" spans="1:15" ht="22.5" x14ac:dyDescent="0.2">
      <c r="A894" s="4"/>
      <c r="B894" s="4"/>
      <c r="C894" s="4"/>
      <c r="D894" s="4">
        <v>614311</v>
      </c>
      <c r="E894" s="279" t="s">
        <v>451</v>
      </c>
      <c r="F894" s="1" t="s">
        <v>366</v>
      </c>
      <c r="G894" s="182">
        <v>319200</v>
      </c>
      <c r="H894" s="41">
        <v>319200</v>
      </c>
      <c r="I894" s="46"/>
      <c r="J894" s="46"/>
      <c r="K894" s="46">
        <f t="shared" si="100"/>
        <v>319200</v>
      </c>
      <c r="L894" s="103">
        <f t="shared" si="98"/>
        <v>100</v>
      </c>
      <c r="M894" s="75">
        <f t="shared" si="99"/>
        <v>0</v>
      </c>
    </row>
    <row r="895" spans="1:15" ht="22.5" x14ac:dyDescent="0.2">
      <c r="B895" s="4"/>
      <c r="C895" s="4"/>
      <c r="D895" s="4">
        <v>614311</v>
      </c>
      <c r="E895" s="258" t="s">
        <v>451</v>
      </c>
      <c r="F895" s="1" t="s">
        <v>579</v>
      </c>
      <c r="G895" s="182">
        <v>40000</v>
      </c>
      <c r="H895" s="182">
        <v>40000</v>
      </c>
      <c r="I895" s="46"/>
      <c r="J895" s="46"/>
      <c r="K895" s="46">
        <f t="shared" si="100"/>
        <v>40000</v>
      </c>
      <c r="L895" s="103">
        <f t="shared" si="98"/>
        <v>100</v>
      </c>
      <c r="M895" s="75">
        <f t="shared" si="99"/>
        <v>0</v>
      </c>
    </row>
    <row r="896" spans="1:15" ht="22.5" x14ac:dyDescent="0.2">
      <c r="B896" s="4"/>
      <c r="C896" s="4"/>
      <c r="D896" s="4">
        <v>614413</v>
      </c>
      <c r="E896" s="279" t="s">
        <v>451</v>
      </c>
      <c r="F896" s="1" t="s">
        <v>78</v>
      </c>
      <c r="G896" s="41">
        <v>0</v>
      </c>
      <c r="H896" s="41"/>
      <c r="I896" s="46"/>
      <c r="J896" s="46">
        <v>0</v>
      </c>
      <c r="K896" s="46">
        <f t="shared" si="100"/>
        <v>0</v>
      </c>
      <c r="L896" s="103" t="e">
        <f t="shared" si="98"/>
        <v>#DIV/0!</v>
      </c>
      <c r="M896" s="75">
        <f t="shared" si="99"/>
        <v>0</v>
      </c>
    </row>
    <row r="897" spans="1:13" ht="22.5" x14ac:dyDescent="0.2">
      <c r="B897" s="4"/>
      <c r="C897" s="4"/>
      <c r="D897" s="4">
        <v>614500</v>
      </c>
      <c r="E897" s="279" t="s">
        <v>451</v>
      </c>
      <c r="F897" s="1" t="s">
        <v>474</v>
      </c>
      <c r="G897" s="41">
        <v>800000</v>
      </c>
      <c r="H897" s="41">
        <v>800000</v>
      </c>
      <c r="I897" s="46"/>
      <c r="J897" s="46"/>
      <c r="K897" s="46">
        <f t="shared" si="100"/>
        <v>800000</v>
      </c>
      <c r="L897" s="103">
        <f t="shared" si="98"/>
        <v>100</v>
      </c>
      <c r="M897" s="75">
        <f t="shared" si="99"/>
        <v>0</v>
      </c>
    </row>
    <row r="898" spans="1:13" ht="22.5" x14ac:dyDescent="0.2">
      <c r="A898" s="5"/>
      <c r="B898" s="4"/>
      <c r="C898" s="4"/>
      <c r="D898" s="4">
        <v>614721</v>
      </c>
      <c r="E898" s="258" t="s">
        <v>450</v>
      </c>
      <c r="F898" s="1" t="s">
        <v>368</v>
      </c>
      <c r="G898" s="41">
        <v>0</v>
      </c>
      <c r="H898" s="41"/>
      <c r="I898" s="46"/>
      <c r="J898" s="46"/>
      <c r="K898" s="46">
        <f t="shared" si="100"/>
        <v>0</v>
      </c>
      <c r="L898" s="103" t="e">
        <f t="shared" si="98"/>
        <v>#DIV/0!</v>
      </c>
      <c r="M898" s="75">
        <f t="shared" si="99"/>
        <v>0</v>
      </c>
    </row>
    <row r="899" spans="1:13" x14ac:dyDescent="0.2">
      <c r="A899" s="5"/>
      <c r="B899" s="4"/>
      <c r="C899" s="4"/>
      <c r="D899" s="4">
        <v>614817</v>
      </c>
      <c r="E899" s="258"/>
      <c r="F899" s="1" t="s">
        <v>386</v>
      </c>
      <c r="G899" s="41">
        <v>0</v>
      </c>
      <c r="H899" s="41"/>
      <c r="I899" s="46"/>
      <c r="J899" s="46"/>
      <c r="K899" s="46">
        <f t="shared" si="100"/>
        <v>0</v>
      </c>
      <c r="L899" s="103" t="e">
        <f t="shared" si="98"/>
        <v>#DIV/0!</v>
      </c>
      <c r="M899" s="75">
        <f t="shared" si="99"/>
        <v>0</v>
      </c>
    </row>
    <row r="900" spans="1:13" ht="22.5" x14ac:dyDescent="0.2">
      <c r="A900" s="85"/>
      <c r="B900" s="4"/>
      <c r="C900" s="4"/>
      <c r="D900" s="11">
        <v>615300</v>
      </c>
      <c r="E900" s="258"/>
      <c r="F900" s="14" t="s">
        <v>338</v>
      </c>
      <c r="G900" s="40"/>
      <c r="H900" s="40">
        <v>0</v>
      </c>
      <c r="I900" s="47"/>
      <c r="J900" s="47"/>
      <c r="K900" s="47">
        <f t="shared" si="100"/>
        <v>0</v>
      </c>
      <c r="L900" s="101" t="e">
        <f t="shared" si="98"/>
        <v>#DIV/0!</v>
      </c>
      <c r="M900" s="102">
        <f t="shared" si="99"/>
        <v>0</v>
      </c>
    </row>
    <row r="901" spans="1:13" x14ac:dyDescent="0.2">
      <c r="A901" s="3"/>
      <c r="B901" s="4"/>
      <c r="C901" s="4"/>
      <c r="D901" s="11">
        <v>616300</v>
      </c>
      <c r="E901" s="258"/>
      <c r="F901" s="14" t="s">
        <v>178</v>
      </c>
      <c r="G901" s="40">
        <v>0</v>
      </c>
      <c r="H901" s="40">
        <v>0</v>
      </c>
      <c r="I901" s="47"/>
      <c r="J901" s="47"/>
      <c r="K901" s="47">
        <f t="shared" si="100"/>
        <v>0</v>
      </c>
      <c r="L901" s="101" t="e">
        <f t="shared" si="98"/>
        <v>#DIV/0!</v>
      </c>
      <c r="M901" s="102">
        <f t="shared" si="99"/>
        <v>0</v>
      </c>
    </row>
    <row r="902" spans="1:13" x14ac:dyDescent="0.2">
      <c r="A902" s="4"/>
      <c r="B902" s="4"/>
      <c r="C902" s="4"/>
      <c r="D902" s="64">
        <v>820000</v>
      </c>
      <c r="E902" s="260"/>
      <c r="F902" s="65" t="s">
        <v>240</v>
      </c>
      <c r="G902" s="88">
        <f>SUM(G903:G910)</f>
        <v>230000</v>
      </c>
      <c r="H902" s="88">
        <f>SUM(H903:H910)</f>
        <v>180000</v>
      </c>
      <c r="I902" s="88">
        <f>SUM(I903:I910)</f>
        <v>0</v>
      </c>
      <c r="J902" s="88">
        <f>SUM(J903:J910)</f>
        <v>50000</v>
      </c>
      <c r="K902" s="84">
        <f t="shared" si="100"/>
        <v>230000</v>
      </c>
      <c r="L902" s="95">
        <f t="shared" si="98"/>
        <v>100</v>
      </c>
      <c r="M902" s="93">
        <f t="shared" si="99"/>
        <v>0</v>
      </c>
    </row>
    <row r="903" spans="1:13" x14ac:dyDescent="0.2">
      <c r="A903" s="4"/>
      <c r="B903" s="4"/>
      <c r="C903" s="4"/>
      <c r="D903" s="196">
        <v>821200</v>
      </c>
      <c r="E903" s="263"/>
      <c r="F903" s="5" t="s">
        <v>228</v>
      </c>
      <c r="G903" s="41"/>
      <c r="H903" s="41"/>
      <c r="I903" s="46"/>
      <c r="J903" s="46"/>
      <c r="K903" s="46">
        <f t="shared" si="100"/>
        <v>0</v>
      </c>
      <c r="L903" s="74" t="e">
        <f t="shared" si="98"/>
        <v>#DIV/0!</v>
      </c>
      <c r="M903" s="41">
        <f t="shared" si="99"/>
        <v>0</v>
      </c>
    </row>
    <row r="904" spans="1:13" x14ac:dyDescent="0.2">
      <c r="A904" s="4"/>
      <c r="B904" s="4"/>
      <c r="C904" s="4"/>
      <c r="D904" s="18">
        <v>821310</v>
      </c>
      <c r="E904" s="256" t="s">
        <v>425</v>
      </c>
      <c r="F904" s="5" t="s">
        <v>229</v>
      </c>
      <c r="G904" s="41">
        <v>10000</v>
      </c>
      <c r="H904" s="41">
        <v>10000</v>
      </c>
      <c r="I904" s="46">
        <v>0</v>
      </c>
      <c r="J904" s="46"/>
      <c r="K904" s="46">
        <f t="shared" si="100"/>
        <v>10000</v>
      </c>
      <c r="L904" s="74">
        <f t="shared" si="98"/>
        <v>100</v>
      </c>
      <c r="M904" s="41">
        <f t="shared" si="99"/>
        <v>0</v>
      </c>
    </row>
    <row r="905" spans="1:13" x14ac:dyDescent="0.2">
      <c r="A905" s="4"/>
      <c r="B905" s="4"/>
      <c r="C905" s="4"/>
      <c r="D905" s="18">
        <v>821320</v>
      </c>
      <c r="E905" s="256" t="s">
        <v>425</v>
      </c>
      <c r="F905" s="5" t="s">
        <v>230</v>
      </c>
      <c r="G905" s="41">
        <v>0</v>
      </c>
      <c r="H905" s="41"/>
      <c r="I905" s="46"/>
      <c r="J905" s="46"/>
      <c r="K905" s="46">
        <f t="shared" si="100"/>
        <v>0</v>
      </c>
      <c r="L905" s="74" t="e">
        <f t="shared" si="98"/>
        <v>#DIV/0!</v>
      </c>
      <c r="M905" s="41">
        <f t="shared" si="99"/>
        <v>0</v>
      </c>
    </row>
    <row r="906" spans="1:13" x14ac:dyDescent="0.2">
      <c r="A906" s="4"/>
      <c r="B906" s="4"/>
      <c r="C906" s="4"/>
      <c r="D906" s="18">
        <v>821400</v>
      </c>
      <c r="E906" s="256" t="s">
        <v>425</v>
      </c>
      <c r="F906" s="5" t="s">
        <v>234</v>
      </c>
      <c r="G906" s="41">
        <v>0</v>
      </c>
      <c r="H906" s="41">
        <v>0</v>
      </c>
      <c r="I906" s="46"/>
      <c r="J906" s="310">
        <v>0</v>
      </c>
      <c r="K906" s="46">
        <f t="shared" si="100"/>
        <v>0</v>
      </c>
      <c r="L906" s="74" t="e">
        <f t="shared" si="98"/>
        <v>#DIV/0!</v>
      </c>
      <c r="M906" s="41">
        <f t="shared" si="99"/>
        <v>0</v>
      </c>
    </row>
    <row r="907" spans="1:13" x14ac:dyDescent="0.2">
      <c r="A907" s="4"/>
      <c r="B907" s="4"/>
      <c r="C907" s="4"/>
      <c r="D907" s="4">
        <v>821500</v>
      </c>
      <c r="E907" s="255" t="s">
        <v>486</v>
      </c>
      <c r="F907" s="5" t="s">
        <v>79</v>
      </c>
      <c r="G907" s="41">
        <v>20000</v>
      </c>
      <c r="H907" s="41">
        <v>20000</v>
      </c>
      <c r="I907" s="46"/>
      <c r="J907" s="46"/>
      <c r="K907" s="46">
        <f t="shared" si="100"/>
        <v>20000</v>
      </c>
      <c r="L907" s="74">
        <f t="shared" si="98"/>
        <v>100</v>
      </c>
      <c r="M907" s="41">
        <f t="shared" si="99"/>
        <v>0</v>
      </c>
    </row>
    <row r="908" spans="1:13" x14ac:dyDescent="0.2">
      <c r="A908" s="4"/>
      <c r="B908" s="4"/>
      <c r="C908" s="4"/>
      <c r="D908" s="4">
        <v>821500</v>
      </c>
      <c r="E908" s="255" t="s">
        <v>575</v>
      </c>
      <c r="F908" s="5" t="s">
        <v>572</v>
      </c>
      <c r="G908" s="41">
        <v>200000</v>
      </c>
      <c r="H908" s="41">
        <v>150000</v>
      </c>
      <c r="I908" s="46"/>
      <c r="J908" s="46">
        <v>50000</v>
      </c>
      <c r="K908" s="46">
        <f t="shared" si="100"/>
        <v>200000</v>
      </c>
      <c r="L908" s="74">
        <f t="shared" si="98"/>
        <v>100</v>
      </c>
      <c r="M908" s="41">
        <f t="shared" si="99"/>
        <v>0</v>
      </c>
    </row>
    <row r="909" spans="1:13" x14ac:dyDescent="0.2">
      <c r="A909" s="4"/>
      <c r="B909" s="4"/>
      <c r="C909" s="4"/>
      <c r="D909" s="4">
        <v>821622</v>
      </c>
      <c r="E909" s="258"/>
      <c r="F909" s="5" t="s">
        <v>43</v>
      </c>
      <c r="G909" s="41">
        <v>0</v>
      </c>
      <c r="H909" s="41"/>
      <c r="I909" s="46"/>
      <c r="J909" s="46"/>
      <c r="K909" s="46">
        <f t="shared" si="100"/>
        <v>0</v>
      </c>
      <c r="L909" s="74" t="e">
        <f t="shared" si="98"/>
        <v>#DIV/0!</v>
      </c>
      <c r="M909" s="41">
        <f t="shared" si="99"/>
        <v>0</v>
      </c>
    </row>
    <row r="910" spans="1:13" x14ac:dyDescent="0.2">
      <c r="A910" s="4"/>
      <c r="B910" s="4"/>
      <c r="C910" s="4"/>
      <c r="D910" s="4">
        <v>823300</v>
      </c>
      <c r="E910" s="258"/>
      <c r="F910" s="5" t="s">
        <v>182</v>
      </c>
      <c r="G910" s="55"/>
      <c r="H910" s="55"/>
      <c r="I910" s="82"/>
      <c r="J910" s="82"/>
      <c r="K910" s="46">
        <f t="shared" si="100"/>
        <v>0</v>
      </c>
      <c r="L910" s="74" t="e">
        <f t="shared" si="98"/>
        <v>#DIV/0!</v>
      </c>
      <c r="M910" s="41">
        <f t="shared" si="99"/>
        <v>0</v>
      </c>
    </row>
    <row r="911" spans="1:13" x14ac:dyDescent="0.2">
      <c r="A911" s="4"/>
      <c r="B911" s="4"/>
      <c r="C911" s="4"/>
      <c r="D911" s="4"/>
      <c r="E911" s="4"/>
      <c r="F911" s="2" t="s">
        <v>46</v>
      </c>
      <c r="G911" s="89">
        <v>23</v>
      </c>
      <c r="H911" s="89">
        <v>23</v>
      </c>
      <c r="I911" s="90"/>
      <c r="J911" s="90"/>
      <c r="K911" s="84">
        <f t="shared" si="100"/>
        <v>23</v>
      </c>
      <c r="L911" s="95">
        <f t="shared" si="98"/>
        <v>100</v>
      </c>
      <c r="M911" s="93">
        <f t="shared" si="99"/>
        <v>0</v>
      </c>
    </row>
    <row r="912" spans="1:13" x14ac:dyDescent="0.2">
      <c r="A912" s="242"/>
      <c r="B912" s="212"/>
      <c r="G912" s="51"/>
      <c r="H912" s="51"/>
      <c r="I912" s="51"/>
      <c r="J912" s="51"/>
      <c r="K912" s="51"/>
      <c r="L912" s="31"/>
      <c r="M912" s="22"/>
    </row>
    <row r="913" spans="1:13" x14ac:dyDescent="0.2">
      <c r="A913" s="244"/>
      <c r="B913" s="28"/>
      <c r="G913" s="57"/>
      <c r="H913" s="57"/>
      <c r="I913" s="57"/>
      <c r="J913" s="57"/>
      <c r="K913" s="57"/>
      <c r="L913" s="35"/>
      <c r="M913" s="23"/>
    </row>
    <row r="914" spans="1:13" ht="12.75" customHeight="1" x14ac:dyDescent="0.2">
      <c r="A914" s="5" t="s">
        <v>48</v>
      </c>
      <c r="B914" s="5" t="s">
        <v>49</v>
      </c>
      <c r="C914" s="5" t="s">
        <v>50</v>
      </c>
      <c r="D914" s="3" t="s">
        <v>7</v>
      </c>
      <c r="E914" s="3" t="s">
        <v>130</v>
      </c>
      <c r="F914" s="3" t="s">
        <v>51</v>
      </c>
      <c r="G914" s="520" t="s">
        <v>557</v>
      </c>
      <c r="H914" s="514" t="s">
        <v>328</v>
      </c>
      <c r="I914" s="514" t="s">
        <v>500</v>
      </c>
      <c r="J914" s="516" t="s">
        <v>324</v>
      </c>
      <c r="K914" s="512" t="s">
        <v>591</v>
      </c>
      <c r="L914" s="15" t="s">
        <v>52</v>
      </c>
      <c r="M914" s="3" t="s">
        <v>123</v>
      </c>
    </row>
    <row r="915" spans="1:13" ht="33.75" customHeight="1" x14ac:dyDescent="0.2">
      <c r="A915" s="5" t="s">
        <v>53</v>
      </c>
      <c r="B915" s="5"/>
      <c r="C915" s="5" t="s">
        <v>54</v>
      </c>
      <c r="D915" s="3" t="s">
        <v>11</v>
      </c>
      <c r="E915" s="3" t="s">
        <v>131</v>
      </c>
      <c r="F915" s="3" t="s">
        <v>55</v>
      </c>
      <c r="G915" s="521"/>
      <c r="H915" s="515"/>
      <c r="I915" s="513"/>
      <c r="J915" s="517"/>
      <c r="K915" s="523"/>
      <c r="L915" s="15" t="s">
        <v>325</v>
      </c>
      <c r="M915" s="3" t="s">
        <v>326</v>
      </c>
    </row>
    <row r="916" spans="1:13" x14ac:dyDescent="0.2">
      <c r="A916" s="85">
        <v>1</v>
      </c>
      <c r="B916" s="85">
        <v>2</v>
      </c>
      <c r="C916" s="85">
        <v>3</v>
      </c>
      <c r="D916" s="85">
        <v>4</v>
      </c>
      <c r="E916" s="85">
        <v>5</v>
      </c>
      <c r="F916" s="85">
        <v>6</v>
      </c>
      <c r="G916" s="85">
        <v>7</v>
      </c>
      <c r="H916" s="85">
        <v>8</v>
      </c>
      <c r="I916" s="85">
        <v>9</v>
      </c>
      <c r="J916" s="85">
        <v>10</v>
      </c>
      <c r="K916" s="209" t="s">
        <v>327</v>
      </c>
      <c r="L916" s="86">
        <v>12</v>
      </c>
      <c r="M916" s="85">
        <v>13</v>
      </c>
    </row>
    <row r="917" spans="1:13" x14ac:dyDescent="0.2">
      <c r="A917" s="3">
        <v>16</v>
      </c>
      <c r="B917" s="5"/>
      <c r="C917" s="5"/>
      <c r="D917" s="3"/>
      <c r="E917" s="81"/>
      <c r="F917" s="10" t="s">
        <v>80</v>
      </c>
      <c r="G917" s="88">
        <f>SUM(G919+G1010)</f>
        <v>54840104</v>
      </c>
      <c r="H917" s="88">
        <f>SUM(H919+H1010)</f>
        <v>50911188</v>
      </c>
      <c r="I917" s="88">
        <f>SUM(I919+I1010)</f>
        <v>90777</v>
      </c>
      <c r="J917" s="88">
        <f>SUM(J919+J1010)</f>
        <v>3679756</v>
      </c>
      <c r="K917" s="87">
        <f>SUM(H917:J917)</f>
        <v>54681721</v>
      </c>
      <c r="L917" s="76">
        <f>K917/G917*100</f>
        <v>99.711191284392896</v>
      </c>
      <c r="M917" s="7">
        <f>K917-G917</f>
        <v>-158383</v>
      </c>
    </row>
    <row r="918" spans="1:13" x14ac:dyDescent="0.2">
      <c r="A918" s="4"/>
      <c r="B918" s="3" t="s">
        <v>57</v>
      </c>
      <c r="C918" s="3" t="s">
        <v>58</v>
      </c>
      <c r="D918" s="3"/>
      <c r="E918" s="81"/>
      <c r="F918" s="17" t="s">
        <v>80</v>
      </c>
      <c r="G918" s="40"/>
      <c r="H918" s="40"/>
      <c r="I918" s="47"/>
      <c r="J918" s="47"/>
      <c r="K918" s="50"/>
      <c r="L918" s="26"/>
      <c r="M918" s="13"/>
    </row>
    <row r="919" spans="1:13" x14ac:dyDescent="0.2">
      <c r="A919" s="4"/>
      <c r="B919" s="4"/>
      <c r="C919" s="4"/>
      <c r="D919" s="92"/>
      <c r="E919" s="276"/>
      <c r="F919" s="77" t="s">
        <v>275</v>
      </c>
      <c r="G919" s="98">
        <f>SUM(G920+G993)</f>
        <v>6355894</v>
      </c>
      <c r="H919" s="98">
        <f>SUM(H920+H993)</f>
        <v>5201012</v>
      </c>
      <c r="I919" s="98">
        <f>SUM(I920+I993)</f>
        <v>0</v>
      </c>
      <c r="J919" s="98">
        <f>SUM(J920+J993)</f>
        <v>1154882</v>
      </c>
      <c r="K919" s="99">
        <f t="shared" ref="K919:K950" si="101">SUM(H919:J919)</f>
        <v>6355894</v>
      </c>
      <c r="L919" s="95">
        <f t="shared" ref="L919:L950" si="102">K919/G919*100</f>
        <v>100</v>
      </c>
      <c r="M919" s="93">
        <f t="shared" ref="M919:M950" si="103">K919-G919</f>
        <v>0</v>
      </c>
    </row>
    <row r="920" spans="1:13" x14ac:dyDescent="0.2">
      <c r="A920" s="4"/>
      <c r="B920" s="4"/>
      <c r="C920" s="4"/>
      <c r="D920" s="96">
        <v>610000</v>
      </c>
      <c r="E920" s="277"/>
      <c r="F920" s="97" t="s">
        <v>242</v>
      </c>
      <c r="G920" s="98">
        <f>SUM(G921+G935+G936+G963+G984+G992)</f>
        <v>6325894</v>
      </c>
      <c r="H920" s="98">
        <f>SUM(H921+H935+H936+H963+H984+H992)</f>
        <v>5171012</v>
      </c>
      <c r="I920" s="98">
        <f>SUM(I921+I935+I936+I963+I984+I992)</f>
        <v>0</v>
      </c>
      <c r="J920" s="98">
        <f>SUM(J921+J935+J936+J963+J984+J992)</f>
        <v>1154882</v>
      </c>
      <c r="K920" s="99">
        <f t="shared" si="101"/>
        <v>6325894</v>
      </c>
      <c r="L920" s="95">
        <f t="shared" si="102"/>
        <v>100</v>
      </c>
      <c r="M920" s="93">
        <f t="shared" si="103"/>
        <v>0</v>
      </c>
    </row>
    <row r="921" spans="1:13" x14ac:dyDescent="0.2">
      <c r="A921" s="4"/>
      <c r="B921" s="4"/>
      <c r="C921" s="4"/>
      <c r="D921" s="9">
        <v>611000</v>
      </c>
      <c r="E921" s="259"/>
      <c r="F921" s="10" t="s">
        <v>13</v>
      </c>
      <c r="G921" s="45">
        <f>SUM(G922+G926)</f>
        <v>842683</v>
      </c>
      <c r="H921" s="45">
        <f>SUM(H922+H926)</f>
        <v>842683</v>
      </c>
      <c r="I921" s="45">
        <f>SUM(I922+I926)</f>
        <v>0</v>
      </c>
      <c r="J921" s="45">
        <f>SUM(J922+J926)</f>
        <v>0</v>
      </c>
      <c r="K921" s="50">
        <f t="shared" si="101"/>
        <v>842683</v>
      </c>
      <c r="L921" s="101">
        <f t="shared" si="102"/>
        <v>100</v>
      </c>
      <c r="M921" s="102">
        <f t="shared" si="103"/>
        <v>0</v>
      </c>
    </row>
    <row r="922" spans="1:13" x14ac:dyDescent="0.2">
      <c r="A922" s="4"/>
      <c r="B922" s="4"/>
      <c r="C922" s="4"/>
      <c r="D922" s="11">
        <v>611100</v>
      </c>
      <c r="E922" s="257" t="s">
        <v>428</v>
      </c>
      <c r="F922" s="10" t="s">
        <v>317</v>
      </c>
      <c r="G922" s="45">
        <f>SUM(G923:G925)</f>
        <v>670565</v>
      </c>
      <c r="H922" s="45">
        <f>SUM(H923:H925)</f>
        <v>670565</v>
      </c>
      <c r="I922" s="45">
        <f>SUM(I923:I925)</f>
        <v>0</v>
      </c>
      <c r="J922" s="45">
        <f>SUM(J923:J925)</f>
        <v>0</v>
      </c>
      <c r="K922" s="50">
        <f t="shared" si="101"/>
        <v>670565</v>
      </c>
      <c r="L922" s="101">
        <f t="shared" si="102"/>
        <v>100</v>
      </c>
      <c r="M922" s="102">
        <f t="shared" si="103"/>
        <v>0</v>
      </c>
    </row>
    <row r="923" spans="1:13" x14ac:dyDescent="0.2">
      <c r="A923" s="4"/>
      <c r="B923" s="4"/>
      <c r="C923" s="4"/>
      <c r="D923" s="12">
        <v>611110</v>
      </c>
      <c r="E923" s="255"/>
      <c r="F923" s="5" t="s">
        <v>255</v>
      </c>
      <c r="G923" s="41">
        <v>462690</v>
      </c>
      <c r="H923" s="41">
        <v>462690</v>
      </c>
      <c r="I923" s="46"/>
      <c r="J923" s="46"/>
      <c r="K923" s="83">
        <f t="shared" si="101"/>
        <v>462690</v>
      </c>
      <c r="L923" s="103">
        <f t="shared" si="102"/>
        <v>100</v>
      </c>
      <c r="M923" s="75">
        <f t="shared" si="103"/>
        <v>0</v>
      </c>
    </row>
    <row r="924" spans="1:13" x14ac:dyDescent="0.2">
      <c r="A924" s="4"/>
      <c r="B924" s="4"/>
      <c r="C924" s="4"/>
      <c r="D924" s="12">
        <v>611130</v>
      </c>
      <c r="E924" s="255"/>
      <c r="F924" s="5" t="s">
        <v>14</v>
      </c>
      <c r="G924" s="41">
        <v>207875</v>
      </c>
      <c r="H924" s="41">
        <v>207875</v>
      </c>
      <c r="I924" s="46"/>
      <c r="J924" s="46"/>
      <c r="K924" s="83">
        <f t="shared" si="101"/>
        <v>207875</v>
      </c>
      <c r="L924" s="103">
        <f t="shared" si="102"/>
        <v>100</v>
      </c>
      <c r="M924" s="75">
        <f t="shared" si="103"/>
        <v>0</v>
      </c>
    </row>
    <row r="925" spans="1:13" x14ac:dyDescent="0.2">
      <c r="A925" s="4"/>
      <c r="B925" s="4"/>
      <c r="C925" s="4"/>
      <c r="D925" s="12">
        <v>611155</v>
      </c>
      <c r="E925" s="255"/>
      <c r="F925" s="5" t="s">
        <v>18</v>
      </c>
      <c r="G925" s="41">
        <v>0</v>
      </c>
      <c r="H925" s="41"/>
      <c r="I925" s="46"/>
      <c r="J925" s="46"/>
      <c r="K925" s="83">
        <f t="shared" si="101"/>
        <v>0</v>
      </c>
      <c r="L925" s="103" t="e">
        <f t="shared" si="102"/>
        <v>#DIV/0!</v>
      </c>
      <c r="M925" s="75">
        <f t="shared" si="103"/>
        <v>0</v>
      </c>
    </row>
    <row r="926" spans="1:13" x14ac:dyDescent="0.2">
      <c r="A926" s="4"/>
      <c r="B926" s="4"/>
      <c r="C926" s="4"/>
      <c r="D926" s="11">
        <v>611200</v>
      </c>
      <c r="E926" s="257" t="s">
        <v>428</v>
      </c>
      <c r="F926" s="10" t="s">
        <v>318</v>
      </c>
      <c r="G926" s="45">
        <f>SUM(G927:G934)</f>
        <v>172118</v>
      </c>
      <c r="H926" s="45">
        <f>SUM(H927:H934)</f>
        <v>172118</v>
      </c>
      <c r="I926" s="45">
        <f>SUM(I927:I934)</f>
        <v>0</v>
      </c>
      <c r="J926" s="45">
        <f>SUM(J927:J934)</f>
        <v>0</v>
      </c>
      <c r="K926" s="50">
        <f t="shared" si="101"/>
        <v>172118</v>
      </c>
      <c r="L926" s="101">
        <f t="shared" si="102"/>
        <v>100</v>
      </c>
      <c r="M926" s="102">
        <f t="shared" si="103"/>
        <v>0</v>
      </c>
    </row>
    <row r="927" spans="1:13" x14ac:dyDescent="0.2">
      <c r="A927" s="4"/>
      <c r="B927" s="4"/>
      <c r="C927" s="4"/>
      <c r="D927" s="12">
        <v>611211</v>
      </c>
      <c r="E927" s="255"/>
      <c r="F927" s="5" t="s">
        <v>310</v>
      </c>
      <c r="G927" s="41">
        <v>58400</v>
      </c>
      <c r="H927" s="41">
        <v>58400</v>
      </c>
      <c r="I927" s="46"/>
      <c r="J927" s="46"/>
      <c r="K927" s="83">
        <f t="shared" si="101"/>
        <v>58400</v>
      </c>
      <c r="L927" s="103">
        <f t="shared" si="102"/>
        <v>100</v>
      </c>
      <c r="M927" s="75">
        <f t="shared" si="103"/>
        <v>0</v>
      </c>
    </row>
    <row r="928" spans="1:13" x14ac:dyDescent="0.2">
      <c r="A928" s="4"/>
      <c r="B928" s="4"/>
      <c r="C928" s="4"/>
      <c r="D928" s="12">
        <v>611214</v>
      </c>
      <c r="E928" s="255"/>
      <c r="F928" s="5" t="s">
        <v>142</v>
      </c>
      <c r="G928" s="41"/>
      <c r="H928" s="41"/>
      <c r="I928" s="46"/>
      <c r="J928" s="46"/>
      <c r="K928" s="83">
        <f t="shared" si="101"/>
        <v>0</v>
      </c>
      <c r="L928" s="103" t="e">
        <f t="shared" si="102"/>
        <v>#DIV/0!</v>
      </c>
      <c r="M928" s="75">
        <f t="shared" si="103"/>
        <v>0</v>
      </c>
    </row>
    <row r="929" spans="1:13" x14ac:dyDescent="0.2">
      <c r="A929" s="4"/>
      <c r="B929" s="4"/>
      <c r="C929" s="4"/>
      <c r="D929" s="12">
        <v>611216</v>
      </c>
      <c r="E929" s="255"/>
      <c r="F929" s="5" t="s">
        <v>143</v>
      </c>
      <c r="G929" s="41"/>
      <c r="H929" s="41"/>
      <c r="I929" s="46"/>
      <c r="J929" s="46"/>
      <c r="K929" s="83">
        <f t="shared" si="101"/>
        <v>0</v>
      </c>
      <c r="L929" s="103" t="e">
        <f t="shared" si="102"/>
        <v>#DIV/0!</v>
      </c>
      <c r="M929" s="75">
        <f t="shared" si="103"/>
        <v>0</v>
      </c>
    </row>
    <row r="930" spans="1:13" x14ac:dyDescent="0.2">
      <c r="A930" s="4"/>
      <c r="B930" s="4"/>
      <c r="C930" s="4"/>
      <c r="D930" s="12">
        <v>611221</v>
      </c>
      <c r="E930" s="255"/>
      <c r="F930" s="5" t="s">
        <v>15</v>
      </c>
      <c r="G930" s="41">
        <v>69696</v>
      </c>
      <c r="H930" s="41">
        <v>69696</v>
      </c>
      <c r="I930" s="46"/>
      <c r="J930" s="46"/>
      <c r="K930" s="83">
        <f t="shared" si="101"/>
        <v>69696</v>
      </c>
      <c r="L930" s="103">
        <f t="shared" si="102"/>
        <v>100</v>
      </c>
      <c r="M930" s="75">
        <f t="shared" si="103"/>
        <v>0</v>
      </c>
    </row>
    <row r="931" spans="1:13" x14ac:dyDescent="0.2">
      <c r="A931" s="4"/>
      <c r="B931" s="4"/>
      <c r="C931" s="4"/>
      <c r="D931" s="4">
        <v>611224</v>
      </c>
      <c r="E931" s="258"/>
      <c r="F931" s="5" t="s">
        <v>16</v>
      </c>
      <c r="G931" s="41">
        <v>14022</v>
      </c>
      <c r="H931" s="41">
        <v>14022</v>
      </c>
      <c r="I931" s="46"/>
      <c r="J931" s="46"/>
      <c r="K931" s="83">
        <f t="shared" si="101"/>
        <v>14022</v>
      </c>
      <c r="L931" s="103">
        <f t="shared" si="102"/>
        <v>100</v>
      </c>
      <c r="M931" s="75">
        <f t="shared" si="103"/>
        <v>0</v>
      </c>
    </row>
    <row r="932" spans="1:13" ht="17.25" customHeight="1" x14ac:dyDescent="0.2">
      <c r="A932" s="4"/>
      <c r="B932" s="4"/>
      <c r="C932" s="4"/>
      <c r="D932" s="4">
        <v>611225</v>
      </c>
      <c r="E932" s="258"/>
      <c r="F932" s="5" t="s">
        <v>17</v>
      </c>
      <c r="G932" s="41">
        <v>15000</v>
      </c>
      <c r="H932" s="41">
        <v>15000</v>
      </c>
      <c r="I932" s="46"/>
      <c r="J932" s="46"/>
      <c r="K932" s="83">
        <f t="shared" si="101"/>
        <v>15000</v>
      </c>
      <c r="L932" s="103">
        <f t="shared" si="102"/>
        <v>100</v>
      </c>
      <c r="M932" s="75">
        <f t="shared" si="103"/>
        <v>0</v>
      </c>
    </row>
    <row r="933" spans="1:13" x14ac:dyDescent="0.2">
      <c r="A933" s="4"/>
      <c r="B933" s="4"/>
      <c r="C933" s="4"/>
      <c r="D933" s="4">
        <v>611227</v>
      </c>
      <c r="E933" s="258"/>
      <c r="F933" s="5" t="s">
        <v>19</v>
      </c>
      <c r="G933" s="41">
        <v>15000</v>
      </c>
      <c r="H933" s="41">
        <v>15000</v>
      </c>
      <c r="I933" s="46"/>
      <c r="J933" s="46"/>
      <c r="K933" s="83">
        <f t="shared" si="101"/>
        <v>15000</v>
      </c>
      <c r="L933" s="103">
        <f t="shared" si="102"/>
        <v>100</v>
      </c>
      <c r="M933" s="75">
        <f t="shared" si="103"/>
        <v>0</v>
      </c>
    </row>
    <row r="934" spans="1:13" x14ac:dyDescent="0.2">
      <c r="A934" s="4"/>
      <c r="B934" s="4"/>
      <c r="C934" s="4"/>
      <c r="D934" s="4">
        <v>611231</v>
      </c>
      <c r="E934" s="258"/>
      <c r="F934" s="5" t="s">
        <v>336</v>
      </c>
      <c r="G934" s="41"/>
      <c r="H934" s="41"/>
      <c r="I934" s="46"/>
      <c r="J934" s="46"/>
      <c r="K934" s="83">
        <f t="shared" si="101"/>
        <v>0</v>
      </c>
      <c r="L934" s="103" t="e">
        <f t="shared" si="102"/>
        <v>#DIV/0!</v>
      </c>
      <c r="M934" s="75">
        <f t="shared" si="103"/>
        <v>0</v>
      </c>
    </row>
    <row r="935" spans="1:13" x14ac:dyDescent="0.2">
      <c r="A935" s="4"/>
      <c r="B935" s="4"/>
      <c r="C935" s="4"/>
      <c r="D935" s="9">
        <v>612100</v>
      </c>
      <c r="E935" s="259" t="s">
        <v>428</v>
      </c>
      <c r="F935" s="10" t="s">
        <v>20</v>
      </c>
      <c r="G935" s="40">
        <v>33528</v>
      </c>
      <c r="H935" s="40">
        <v>33528</v>
      </c>
      <c r="I935" s="47"/>
      <c r="J935" s="47"/>
      <c r="K935" s="50">
        <f t="shared" si="101"/>
        <v>33528</v>
      </c>
      <c r="L935" s="101">
        <f t="shared" si="102"/>
        <v>100</v>
      </c>
      <c r="M935" s="102">
        <f t="shared" si="103"/>
        <v>0</v>
      </c>
    </row>
    <row r="936" spans="1:13" x14ac:dyDescent="0.2">
      <c r="A936" s="4"/>
      <c r="B936" s="4"/>
      <c r="C936" s="4"/>
      <c r="D936" s="9">
        <v>613000</v>
      </c>
      <c r="E936" s="259"/>
      <c r="F936" s="10" t="s">
        <v>185</v>
      </c>
      <c r="G936" s="45">
        <f>SUM(G937+G940+G943+G946+G949+G950+G951+G952+G953)</f>
        <v>554683</v>
      </c>
      <c r="H936" s="45">
        <f>SUM(H937+H940+H943+H946+H949+H950+H951+H952+H953)</f>
        <v>538683</v>
      </c>
      <c r="I936" s="45">
        <f>SUM(I937+I940+I943+I946+I949+I950+I951+I952+I953)</f>
        <v>0</v>
      </c>
      <c r="J936" s="45">
        <f>SUM(J937+J940+J943+J946+J949+J950+J951+J952+J953)</f>
        <v>16000</v>
      </c>
      <c r="K936" s="50">
        <f t="shared" si="101"/>
        <v>554683</v>
      </c>
      <c r="L936" s="101">
        <f t="shared" si="102"/>
        <v>100</v>
      </c>
      <c r="M936" s="102">
        <f t="shared" si="103"/>
        <v>0</v>
      </c>
    </row>
    <row r="937" spans="1:13" x14ac:dyDescent="0.2">
      <c r="A937" s="4"/>
      <c r="B937" s="4"/>
      <c r="C937" s="4"/>
      <c r="D937" s="11">
        <v>613100</v>
      </c>
      <c r="E937" s="257" t="s">
        <v>428</v>
      </c>
      <c r="F937" s="10" t="s">
        <v>175</v>
      </c>
      <c r="G937" s="45">
        <f>SUM(G938:G939)</f>
        <v>28000</v>
      </c>
      <c r="H937" s="45">
        <f>SUM(H938:H939)</f>
        <v>12000</v>
      </c>
      <c r="I937" s="45">
        <f>SUM(I938:I939)</f>
        <v>0</v>
      </c>
      <c r="J937" s="45">
        <f>SUM(J938:J939)</f>
        <v>16000</v>
      </c>
      <c r="K937" s="50">
        <f t="shared" si="101"/>
        <v>28000</v>
      </c>
      <c r="L937" s="101">
        <f t="shared" si="102"/>
        <v>100</v>
      </c>
      <c r="M937" s="102">
        <f t="shared" si="103"/>
        <v>0</v>
      </c>
    </row>
    <row r="938" spans="1:13" x14ac:dyDescent="0.2">
      <c r="A938" s="4"/>
      <c r="B938" s="4"/>
      <c r="C938" s="4"/>
      <c r="D938" s="4">
        <v>613110</v>
      </c>
      <c r="E938" s="258"/>
      <c r="F938" s="5" t="s">
        <v>174</v>
      </c>
      <c r="G938" s="41">
        <v>6000</v>
      </c>
      <c r="H938" s="41">
        <v>6000</v>
      </c>
      <c r="I938" s="46"/>
      <c r="J938" s="46"/>
      <c r="K938" s="83">
        <f t="shared" si="101"/>
        <v>6000</v>
      </c>
      <c r="L938" s="103">
        <f t="shared" si="102"/>
        <v>100</v>
      </c>
      <c r="M938" s="75">
        <f t="shared" si="103"/>
        <v>0</v>
      </c>
    </row>
    <row r="939" spans="1:13" x14ac:dyDescent="0.2">
      <c r="A939" s="4"/>
      <c r="B939" s="4"/>
      <c r="C939" s="4"/>
      <c r="D939" s="4">
        <v>613120</v>
      </c>
      <c r="E939" s="258"/>
      <c r="F939" s="5" t="s">
        <v>22</v>
      </c>
      <c r="G939" s="41">
        <v>22000</v>
      </c>
      <c r="H939" s="41">
        <v>6000</v>
      </c>
      <c r="I939" s="46"/>
      <c r="J939" s="46">
        <v>16000</v>
      </c>
      <c r="K939" s="83">
        <f t="shared" si="101"/>
        <v>22000</v>
      </c>
      <c r="L939" s="103">
        <f t="shared" si="102"/>
        <v>100</v>
      </c>
      <c r="M939" s="75">
        <f t="shared" si="103"/>
        <v>0</v>
      </c>
    </row>
    <row r="940" spans="1:13" x14ac:dyDescent="0.2">
      <c r="A940" s="4"/>
      <c r="B940" s="4"/>
      <c r="C940" s="4"/>
      <c r="D940" s="11">
        <v>613200</v>
      </c>
      <c r="E940" s="279"/>
      <c r="F940" s="10" t="s">
        <v>186</v>
      </c>
      <c r="G940" s="45">
        <f>SUM(G941:G942)</f>
        <v>0</v>
      </c>
      <c r="H940" s="45">
        <f>SUM(H941:H942)</f>
        <v>0</v>
      </c>
      <c r="I940" s="45">
        <f>SUM(I941:I942)</f>
        <v>0</v>
      </c>
      <c r="J940" s="45">
        <f>SUM(J941:J942)</f>
        <v>0</v>
      </c>
      <c r="K940" s="50">
        <f t="shared" si="101"/>
        <v>0</v>
      </c>
      <c r="L940" s="101" t="e">
        <f t="shared" si="102"/>
        <v>#DIV/0!</v>
      </c>
      <c r="M940" s="102">
        <f t="shared" si="103"/>
        <v>0</v>
      </c>
    </row>
    <row r="941" spans="1:13" x14ac:dyDescent="0.2">
      <c r="A941" s="4"/>
      <c r="B941" s="4"/>
      <c r="C941" s="4"/>
      <c r="D941" s="4">
        <v>613211</v>
      </c>
      <c r="E941" s="258"/>
      <c r="F941" s="5" t="s">
        <v>187</v>
      </c>
      <c r="G941" s="41"/>
      <c r="H941" s="41"/>
      <c r="I941" s="46"/>
      <c r="J941" s="46"/>
      <c r="K941" s="83">
        <f t="shared" si="101"/>
        <v>0</v>
      </c>
      <c r="L941" s="103" t="e">
        <f t="shared" si="102"/>
        <v>#DIV/0!</v>
      </c>
      <c r="M941" s="75">
        <f t="shared" si="103"/>
        <v>0</v>
      </c>
    </row>
    <row r="942" spans="1:13" x14ac:dyDescent="0.2">
      <c r="A942" s="4"/>
      <c r="B942" s="4"/>
      <c r="C942" s="4"/>
      <c r="D942" s="4">
        <v>613212</v>
      </c>
      <c r="E942" s="258"/>
      <c r="F942" s="5" t="s">
        <v>188</v>
      </c>
      <c r="G942" s="41"/>
      <c r="H942" s="41"/>
      <c r="I942" s="46"/>
      <c r="J942" s="46"/>
      <c r="K942" s="83">
        <f t="shared" si="101"/>
        <v>0</v>
      </c>
      <c r="L942" s="103" t="e">
        <f t="shared" si="102"/>
        <v>#DIV/0!</v>
      </c>
      <c r="M942" s="75">
        <f t="shared" si="103"/>
        <v>0</v>
      </c>
    </row>
    <row r="943" spans="1:13" x14ac:dyDescent="0.2">
      <c r="A943" s="4"/>
      <c r="B943" s="4"/>
      <c r="C943" s="4"/>
      <c r="D943" s="11">
        <v>613300</v>
      </c>
      <c r="E943" s="257" t="s">
        <v>428</v>
      </c>
      <c r="F943" s="10" t="s">
        <v>319</v>
      </c>
      <c r="G943" s="45">
        <f>SUM(G944:G945)</f>
        <v>6360</v>
      </c>
      <c r="H943" s="45">
        <f>SUM(H944:H945)</f>
        <v>6360</v>
      </c>
      <c r="I943" s="45">
        <f>SUM(I944:I945)</f>
        <v>0</v>
      </c>
      <c r="J943" s="45">
        <f>SUM(J944:J945)</f>
        <v>0</v>
      </c>
      <c r="K943" s="50">
        <f t="shared" si="101"/>
        <v>6360</v>
      </c>
      <c r="L943" s="101">
        <f t="shared" si="102"/>
        <v>100</v>
      </c>
      <c r="M943" s="102">
        <f t="shared" si="103"/>
        <v>0</v>
      </c>
    </row>
    <row r="944" spans="1:13" x14ac:dyDescent="0.2">
      <c r="A944" s="4"/>
      <c r="B944" s="4"/>
      <c r="C944" s="4"/>
      <c r="D944" s="4">
        <v>613321</v>
      </c>
      <c r="E944" s="258"/>
      <c r="F944" s="5" t="s">
        <v>189</v>
      </c>
      <c r="G944" s="45"/>
      <c r="H944" s="45"/>
      <c r="I944" s="50"/>
      <c r="J944" s="50"/>
      <c r="K944" s="83">
        <f t="shared" si="101"/>
        <v>0</v>
      </c>
      <c r="L944" s="103" t="e">
        <f t="shared" si="102"/>
        <v>#DIV/0!</v>
      </c>
      <c r="M944" s="75">
        <f t="shared" si="103"/>
        <v>0</v>
      </c>
    </row>
    <row r="945" spans="1:13" x14ac:dyDescent="0.2">
      <c r="A945" s="4"/>
      <c r="B945" s="4"/>
      <c r="C945" s="4"/>
      <c r="D945" s="4">
        <v>613311</v>
      </c>
      <c r="E945" s="258"/>
      <c r="F945" s="5" t="s">
        <v>206</v>
      </c>
      <c r="G945" s="41">
        <v>6360</v>
      </c>
      <c r="H945" s="41">
        <v>6360</v>
      </c>
      <c r="I945" s="46"/>
      <c r="J945" s="46"/>
      <c r="K945" s="83">
        <f t="shared" si="101"/>
        <v>6360</v>
      </c>
      <c r="L945" s="103">
        <f t="shared" si="102"/>
        <v>100</v>
      </c>
      <c r="M945" s="75">
        <f t="shared" si="103"/>
        <v>0</v>
      </c>
    </row>
    <row r="946" spans="1:13" x14ac:dyDescent="0.2">
      <c r="A946" s="4"/>
      <c r="B946" s="4"/>
      <c r="C946" s="4"/>
      <c r="D946" s="11">
        <v>613400</v>
      </c>
      <c r="E946" s="257" t="s">
        <v>428</v>
      </c>
      <c r="F946" s="10" t="s">
        <v>190</v>
      </c>
      <c r="G946" s="45">
        <f>SUM(G947:G948)</f>
        <v>20000</v>
      </c>
      <c r="H946" s="45">
        <f>SUM(H947:H948)</f>
        <v>20000</v>
      </c>
      <c r="I946" s="45">
        <f>SUM(I947:I948)</f>
        <v>0</v>
      </c>
      <c r="J946" s="45">
        <f>SUM(J947:J948)</f>
        <v>0</v>
      </c>
      <c r="K946" s="50">
        <f t="shared" si="101"/>
        <v>20000</v>
      </c>
      <c r="L946" s="101">
        <f t="shared" si="102"/>
        <v>100</v>
      </c>
      <c r="M946" s="102">
        <f t="shared" si="103"/>
        <v>0</v>
      </c>
    </row>
    <row r="947" spans="1:13" x14ac:dyDescent="0.2">
      <c r="A947" s="4"/>
      <c r="B947" s="4"/>
      <c r="C947" s="4"/>
      <c r="D947" s="4">
        <v>613410</v>
      </c>
      <c r="E947" s="258"/>
      <c r="F947" s="5" t="s">
        <v>191</v>
      </c>
      <c r="G947" s="41">
        <v>15000</v>
      </c>
      <c r="H947" s="41">
        <v>15000</v>
      </c>
      <c r="I947" s="46"/>
      <c r="J947" s="46">
        <v>0</v>
      </c>
      <c r="K947" s="83">
        <f t="shared" si="101"/>
        <v>15000</v>
      </c>
      <c r="L947" s="103">
        <f t="shared" si="102"/>
        <v>100</v>
      </c>
      <c r="M947" s="75">
        <f t="shared" si="103"/>
        <v>0</v>
      </c>
    </row>
    <row r="948" spans="1:13" x14ac:dyDescent="0.2">
      <c r="A948" s="4"/>
      <c r="B948" s="4"/>
      <c r="C948" s="4"/>
      <c r="D948" s="4">
        <v>613430</v>
      </c>
      <c r="E948" s="258"/>
      <c r="F948" s="5" t="s">
        <v>192</v>
      </c>
      <c r="G948" s="41">
        <v>5000</v>
      </c>
      <c r="H948" s="443">
        <v>5000</v>
      </c>
      <c r="I948" s="310"/>
      <c r="J948" s="310">
        <v>0</v>
      </c>
      <c r="K948" s="441">
        <f t="shared" si="101"/>
        <v>5000</v>
      </c>
      <c r="L948" s="481">
        <f t="shared" si="102"/>
        <v>100</v>
      </c>
      <c r="M948" s="442">
        <f t="shared" si="103"/>
        <v>0</v>
      </c>
    </row>
    <row r="949" spans="1:13" x14ac:dyDescent="0.2">
      <c r="A949" s="4"/>
      <c r="B949" s="4"/>
      <c r="C949" s="4"/>
      <c r="D949" s="11">
        <v>613500</v>
      </c>
      <c r="E949" s="257" t="s">
        <v>428</v>
      </c>
      <c r="F949" s="10" t="s">
        <v>26</v>
      </c>
      <c r="G949" s="40">
        <v>10000</v>
      </c>
      <c r="H949" s="40">
        <v>10000</v>
      </c>
      <c r="I949" s="47"/>
      <c r="J949" s="47"/>
      <c r="K949" s="50">
        <f t="shared" si="101"/>
        <v>10000</v>
      </c>
      <c r="L949" s="101">
        <f t="shared" si="102"/>
        <v>100</v>
      </c>
      <c r="M949" s="102">
        <f t="shared" si="103"/>
        <v>0</v>
      </c>
    </row>
    <row r="950" spans="1:13" x14ac:dyDescent="0.2">
      <c r="A950" s="4"/>
      <c r="B950" s="4"/>
      <c r="C950" s="4"/>
      <c r="D950" s="11">
        <v>613600</v>
      </c>
      <c r="E950" s="257" t="s">
        <v>428</v>
      </c>
      <c r="F950" s="10" t="s">
        <v>27</v>
      </c>
      <c r="G950" s="40">
        <v>0</v>
      </c>
      <c r="H950" s="40">
        <v>0</v>
      </c>
      <c r="I950" s="47"/>
      <c r="J950" s="47"/>
      <c r="K950" s="50">
        <f t="shared" si="101"/>
        <v>0</v>
      </c>
      <c r="L950" s="101" t="e">
        <f t="shared" si="102"/>
        <v>#DIV/0!</v>
      </c>
      <c r="M950" s="102">
        <f t="shared" si="103"/>
        <v>0</v>
      </c>
    </row>
    <row r="951" spans="1:13" x14ac:dyDescent="0.2">
      <c r="A951" s="4"/>
      <c r="B951" s="4"/>
      <c r="C951" s="4"/>
      <c r="D951" s="11">
        <v>613700</v>
      </c>
      <c r="E951" s="257" t="s">
        <v>428</v>
      </c>
      <c r="F951" s="10" t="s">
        <v>28</v>
      </c>
      <c r="G951" s="40">
        <v>12000</v>
      </c>
      <c r="H951" s="40">
        <v>12000</v>
      </c>
      <c r="I951" s="47"/>
      <c r="J951" s="47"/>
      <c r="K951" s="50">
        <f t="shared" ref="K951:K983" si="104">SUM(H951:J951)</f>
        <v>12000</v>
      </c>
      <c r="L951" s="101">
        <f t="shared" ref="L951:L993" si="105">K951/G951*100</f>
        <v>100</v>
      </c>
      <c r="M951" s="102">
        <f t="shared" ref="M951:M993" si="106">K951-G951</f>
        <v>0</v>
      </c>
    </row>
    <row r="952" spans="1:13" x14ac:dyDescent="0.2">
      <c r="A952" s="4"/>
      <c r="B952" s="4"/>
      <c r="C952" s="4"/>
      <c r="D952" s="11">
        <v>613800</v>
      </c>
      <c r="E952" s="257" t="s">
        <v>428</v>
      </c>
      <c r="F952" s="10" t="s">
        <v>201</v>
      </c>
      <c r="G952" s="40">
        <v>13000</v>
      </c>
      <c r="H952" s="40">
        <v>13000</v>
      </c>
      <c r="I952" s="47"/>
      <c r="J952" s="47"/>
      <c r="K952" s="50">
        <f t="shared" si="104"/>
        <v>13000</v>
      </c>
      <c r="L952" s="101">
        <f t="shared" si="105"/>
        <v>100</v>
      </c>
      <c r="M952" s="102">
        <f t="shared" si="106"/>
        <v>0</v>
      </c>
    </row>
    <row r="953" spans="1:13" ht="33.75" x14ac:dyDescent="0.2">
      <c r="A953" s="4"/>
      <c r="B953" s="4"/>
      <c r="C953" s="4"/>
      <c r="D953" s="11">
        <v>613900</v>
      </c>
      <c r="E953" s="257" t="s">
        <v>428</v>
      </c>
      <c r="F953" s="14" t="s">
        <v>284</v>
      </c>
      <c r="G953" s="45">
        <f>SUM(G954:G962)</f>
        <v>465323</v>
      </c>
      <c r="H953" s="45">
        <f>SUM(H954:H962)</f>
        <v>465323</v>
      </c>
      <c r="I953" s="45">
        <f>SUM(I954:I962)</f>
        <v>0</v>
      </c>
      <c r="J953" s="45">
        <f>SUM(J954:J962)</f>
        <v>0</v>
      </c>
      <c r="K953" s="50">
        <f t="shared" si="104"/>
        <v>465323</v>
      </c>
      <c r="L953" s="101">
        <f t="shared" si="105"/>
        <v>100</v>
      </c>
      <c r="M953" s="102">
        <f t="shared" si="106"/>
        <v>0</v>
      </c>
    </row>
    <row r="954" spans="1:13" x14ac:dyDescent="0.2">
      <c r="A954" s="4"/>
      <c r="B954" s="4"/>
      <c r="C954" s="4"/>
      <c r="D954" s="4">
        <v>613910</v>
      </c>
      <c r="E954" s="258"/>
      <c r="F954" s="5" t="s">
        <v>202</v>
      </c>
      <c r="G954" s="41">
        <v>10000</v>
      </c>
      <c r="H954" s="41">
        <v>10000</v>
      </c>
      <c r="I954" s="46"/>
      <c r="J954" s="46"/>
      <c r="K954" s="83">
        <f t="shared" si="104"/>
        <v>10000</v>
      </c>
      <c r="L954" s="103">
        <f t="shared" si="105"/>
        <v>100</v>
      </c>
      <c r="M954" s="75">
        <f t="shared" si="106"/>
        <v>0</v>
      </c>
    </row>
    <row r="955" spans="1:13" x14ac:dyDescent="0.2">
      <c r="A955" s="4"/>
      <c r="B955" s="4"/>
      <c r="C955" s="4"/>
      <c r="D955" s="4">
        <v>613914</v>
      </c>
      <c r="E955" s="258"/>
      <c r="F955" s="5" t="s">
        <v>195</v>
      </c>
      <c r="G955" s="41">
        <v>6000</v>
      </c>
      <c r="H955" s="41">
        <v>6000</v>
      </c>
      <c r="I955" s="46"/>
      <c r="J955" s="46"/>
      <c r="K955" s="83">
        <f t="shared" si="104"/>
        <v>6000</v>
      </c>
      <c r="L955" s="103">
        <f t="shared" si="105"/>
        <v>100</v>
      </c>
      <c r="M955" s="75">
        <f t="shared" si="106"/>
        <v>0</v>
      </c>
    </row>
    <row r="956" spans="1:13" x14ac:dyDescent="0.2">
      <c r="A956" s="4"/>
      <c r="B956" s="4"/>
      <c r="C956" s="4"/>
      <c r="D956" s="4">
        <v>613920</v>
      </c>
      <c r="E956" s="258"/>
      <c r="F956" s="5" t="s">
        <v>196</v>
      </c>
      <c r="G956" s="41">
        <v>70000</v>
      </c>
      <c r="H956" s="41">
        <v>70000</v>
      </c>
      <c r="I956" s="46"/>
      <c r="J956" s="46"/>
      <c r="K956" s="83">
        <f t="shared" si="104"/>
        <v>70000</v>
      </c>
      <c r="L956" s="103">
        <f t="shared" si="105"/>
        <v>100</v>
      </c>
      <c r="M956" s="75">
        <f t="shared" si="106"/>
        <v>0</v>
      </c>
    </row>
    <row r="957" spans="1:13" x14ac:dyDescent="0.2">
      <c r="A957" s="4"/>
      <c r="B957" s="4"/>
      <c r="C957" s="4"/>
      <c r="D957" s="4">
        <v>613941</v>
      </c>
      <c r="E957" s="258"/>
      <c r="F957" s="5" t="s">
        <v>81</v>
      </c>
      <c r="G957" s="41">
        <v>155000</v>
      </c>
      <c r="H957" s="41">
        <v>155000</v>
      </c>
      <c r="I957" s="46"/>
      <c r="J957" s="46"/>
      <c r="K957" s="83">
        <f t="shared" si="104"/>
        <v>155000</v>
      </c>
      <c r="L957" s="103">
        <f t="shared" si="105"/>
        <v>100</v>
      </c>
      <c r="M957" s="75">
        <f t="shared" si="106"/>
        <v>0</v>
      </c>
    </row>
    <row r="958" spans="1:13" ht="22.5" x14ac:dyDescent="0.2">
      <c r="A958" s="4"/>
      <c r="B958" s="4"/>
      <c r="C958" s="4"/>
      <c r="D958" s="4">
        <v>613976</v>
      </c>
      <c r="E958" s="258"/>
      <c r="F958" s="1" t="s">
        <v>322</v>
      </c>
      <c r="G958" s="41">
        <v>70000</v>
      </c>
      <c r="H958" s="41">
        <v>70000</v>
      </c>
      <c r="I958" s="46"/>
      <c r="J958" s="46"/>
      <c r="K958" s="83">
        <f t="shared" si="104"/>
        <v>70000</v>
      </c>
      <c r="L958" s="103">
        <f t="shared" si="105"/>
        <v>100</v>
      </c>
      <c r="M958" s="75">
        <f t="shared" si="106"/>
        <v>0</v>
      </c>
    </row>
    <row r="959" spans="1:13" x14ac:dyDescent="0.2">
      <c r="A959" s="4"/>
      <c r="B959" s="4"/>
      <c r="C959" s="4"/>
      <c r="D959" s="4">
        <v>613974</v>
      </c>
      <c r="E959" s="258"/>
      <c r="F959" s="5" t="s">
        <v>250</v>
      </c>
      <c r="G959" s="41">
        <v>105000</v>
      </c>
      <c r="H959" s="41">
        <v>105000</v>
      </c>
      <c r="I959" s="310"/>
      <c r="J959" s="46">
        <v>0</v>
      </c>
      <c r="K959" s="83">
        <f t="shared" si="104"/>
        <v>105000</v>
      </c>
      <c r="L959" s="103">
        <f t="shared" si="105"/>
        <v>100</v>
      </c>
      <c r="M959" s="75">
        <f t="shared" si="106"/>
        <v>0</v>
      </c>
    </row>
    <row r="960" spans="1:13" x14ac:dyDescent="0.2">
      <c r="A960" s="4"/>
      <c r="B960" s="4"/>
      <c r="C960" s="4"/>
      <c r="D960" s="4">
        <v>613980</v>
      </c>
      <c r="E960" s="258"/>
      <c r="F960" s="5" t="s">
        <v>261</v>
      </c>
      <c r="G960" s="41">
        <v>36135</v>
      </c>
      <c r="H960" s="41">
        <v>36135</v>
      </c>
      <c r="I960" s="46"/>
      <c r="J960" s="46"/>
      <c r="K960" s="83">
        <f t="shared" si="104"/>
        <v>36135</v>
      </c>
      <c r="L960" s="103">
        <f t="shared" si="105"/>
        <v>100</v>
      </c>
      <c r="M960" s="75">
        <f t="shared" si="106"/>
        <v>0</v>
      </c>
    </row>
    <row r="961" spans="1:13" ht="22.5" x14ac:dyDescent="0.2">
      <c r="A961" s="4"/>
      <c r="B961" s="4"/>
      <c r="C961" s="4"/>
      <c r="D961" s="4">
        <v>613983</v>
      </c>
      <c r="E961" s="258"/>
      <c r="F961" s="1" t="s">
        <v>252</v>
      </c>
      <c r="G961" s="41">
        <v>3188</v>
      </c>
      <c r="H961" s="41">
        <v>3188</v>
      </c>
      <c r="I961" s="46"/>
      <c r="J961" s="46"/>
      <c r="K961" s="83">
        <f t="shared" si="104"/>
        <v>3188</v>
      </c>
      <c r="L961" s="103">
        <f t="shared" si="105"/>
        <v>100</v>
      </c>
      <c r="M961" s="75">
        <f t="shared" si="106"/>
        <v>0</v>
      </c>
    </row>
    <row r="962" spans="1:13" x14ac:dyDescent="0.2">
      <c r="A962" s="4"/>
      <c r="B962" s="4"/>
      <c r="C962" s="4"/>
      <c r="D962" s="4">
        <v>613991</v>
      </c>
      <c r="E962" s="258"/>
      <c r="F962" s="5" t="s">
        <v>67</v>
      </c>
      <c r="G962" s="41">
        <v>10000</v>
      </c>
      <c r="H962" s="41">
        <v>10000</v>
      </c>
      <c r="I962" s="46"/>
      <c r="J962" s="46"/>
      <c r="K962" s="83">
        <f t="shared" si="104"/>
        <v>10000</v>
      </c>
      <c r="L962" s="103">
        <f t="shared" si="105"/>
        <v>100</v>
      </c>
      <c r="M962" s="75">
        <f t="shared" si="106"/>
        <v>0</v>
      </c>
    </row>
    <row r="963" spans="1:13" x14ac:dyDescent="0.2">
      <c r="A963" s="4"/>
      <c r="B963" s="4"/>
      <c r="C963" s="4"/>
      <c r="D963" s="11">
        <v>614000</v>
      </c>
      <c r="E963" s="257"/>
      <c r="F963" s="10" t="s">
        <v>30</v>
      </c>
      <c r="G963" s="45">
        <f>SUM(G964:G983)</f>
        <v>4175000</v>
      </c>
      <c r="H963" s="45">
        <f>SUM(H964:H983)</f>
        <v>3036118</v>
      </c>
      <c r="I963" s="45">
        <f t="shared" ref="I963:K963" si="107">SUM(I964:I983)</f>
        <v>0</v>
      </c>
      <c r="J963" s="45">
        <f t="shared" si="107"/>
        <v>1138882</v>
      </c>
      <c r="K963" s="45">
        <f t="shared" si="107"/>
        <v>4175000</v>
      </c>
      <c r="L963" s="45" t="e">
        <f t="shared" ref="L963:M963" si="108">SUM(L964:L983)</f>
        <v>#DIV/0!</v>
      </c>
      <c r="M963" s="45">
        <f t="shared" si="108"/>
        <v>0</v>
      </c>
    </row>
    <row r="964" spans="1:13" x14ac:dyDescent="0.2">
      <c r="A964" s="4"/>
      <c r="B964" s="4"/>
      <c r="C964" s="4"/>
      <c r="D964" s="18">
        <v>614116</v>
      </c>
      <c r="E964" s="256" t="s">
        <v>429</v>
      </c>
      <c r="F964" s="5" t="s">
        <v>349</v>
      </c>
      <c r="G964" s="48">
        <v>420000</v>
      </c>
      <c r="H964" s="48">
        <v>420000</v>
      </c>
      <c r="I964" s="50"/>
      <c r="J964" s="50"/>
      <c r="K964" s="83">
        <f t="shared" si="104"/>
        <v>420000</v>
      </c>
      <c r="L964" s="103">
        <f t="shared" si="105"/>
        <v>100</v>
      </c>
      <c r="M964" s="75">
        <f t="shared" si="106"/>
        <v>0</v>
      </c>
    </row>
    <row r="965" spans="1:13" x14ac:dyDescent="0.2">
      <c r="A965" s="4"/>
      <c r="B965" s="4"/>
      <c r="C965" s="4"/>
      <c r="D965" s="18">
        <v>614125</v>
      </c>
      <c r="E965" s="256" t="s">
        <v>430</v>
      </c>
      <c r="F965" s="139" t="s">
        <v>403</v>
      </c>
      <c r="G965" s="41">
        <v>1550000</v>
      </c>
      <c r="H965" s="41">
        <v>411118</v>
      </c>
      <c r="I965" s="46"/>
      <c r="J965" s="46">
        <v>1138882</v>
      </c>
      <c r="K965" s="83">
        <f t="shared" si="104"/>
        <v>1550000</v>
      </c>
      <c r="L965" s="103">
        <f t="shared" si="105"/>
        <v>100</v>
      </c>
      <c r="M965" s="75">
        <f t="shared" si="106"/>
        <v>0</v>
      </c>
    </row>
    <row r="966" spans="1:13" x14ac:dyDescent="0.2">
      <c r="A966" s="4"/>
      <c r="B966" s="4"/>
      <c r="C966" s="4"/>
      <c r="D966" s="4">
        <v>614121</v>
      </c>
      <c r="E966" s="279" t="s">
        <v>431</v>
      </c>
      <c r="F966" s="5" t="s">
        <v>32</v>
      </c>
      <c r="G966" s="41"/>
      <c r="H966" s="41">
        <v>0</v>
      </c>
      <c r="I966" s="46"/>
      <c r="J966" s="46"/>
      <c r="K966" s="83">
        <f t="shared" si="104"/>
        <v>0</v>
      </c>
      <c r="L966" s="103" t="e">
        <f t="shared" si="105"/>
        <v>#DIV/0!</v>
      </c>
      <c r="M966" s="75">
        <f t="shared" si="106"/>
        <v>0</v>
      </c>
    </row>
    <row r="967" spans="1:13" ht="22.5" x14ac:dyDescent="0.2">
      <c r="B967" s="4"/>
      <c r="C967" s="4"/>
      <c r="D967" s="4">
        <v>614121</v>
      </c>
      <c r="E967" s="279" t="s">
        <v>431</v>
      </c>
      <c r="F967" s="227" t="s">
        <v>370</v>
      </c>
      <c r="G967" s="41"/>
      <c r="H967" s="41">
        <v>0</v>
      </c>
      <c r="I967" s="46"/>
      <c r="J967" s="46"/>
      <c r="K967" s="83">
        <f t="shared" si="104"/>
        <v>0</v>
      </c>
      <c r="L967" s="103" t="e">
        <f t="shared" si="105"/>
        <v>#DIV/0!</v>
      </c>
      <c r="M967" s="75">
        <f t="shared" si="106"/>
        <v>0</v>
      </c>
    </row>
    <row r="968" spans="1:13" ht="22.5" x14ac:dyDescent="0.2">
      <c r="B968" s="4"/>
      <c r="C968" s="4"/>
      <c r="D968" s="4">
        <v>614121</v>
      </c>
      <c r="E968" s="276" t="s">
        <v>431</v>
      </c>
      <c r="F968" s="227" t="s">
        <v>552</v>
      </c>
      <c r="G968" s="41">
        <v>0</v>
      </c>
      <c r="H968" s="41">
        <v>0</v>
      </c>
      <c r="I968" s="46">
        <v>0</v>
      </c>
      <c r="J968" s="46">
        <v>0</v>
      </c>
      <c r="K968" s="83">
        <f t="shared" si="104"/>
        <v>0</v>
      </c>
      <c r="L968" s="103" t="e">
        <f t="shared" si="105"/>
        <v>#DIV/0!</v>
      </c>
      <c r="M968" s="75">
        <f t="shared" si="106"/>
        <v>0</v>
      </c>
    </row>
    <row r="969" spans="1:13" ht="22.5" x14ac:dyDescent="0.2">
      <c r="B969" s="4"/>
      <c r="C969" s="4"/>
      <c r="D969" s="4">
        <v>614121</v>
      </c>
      <c r="E969" s="276" t="s">
        <v>431</v>
      </c>
      <c r="F969" s="227" t="s">
        <v>521</v>
      </c>
      <c r="G969" s="41"/>
      <c r="H969" s="41"/>
      <c r="I969" s="46"/>
      <c r="J969" s="46"/>
      <c r="K969" s="83">
        <f t="shared" si="104"/>
        <v>0</v>
      </c>
      <c r="L969" s="103" t="e">
        <f t="shared" si="105"/>
        <v>#DIV/0!</v>
      </c>
      <c r="M969" s="75">
        <f t="shared" si="106"/>
        <v>0</v>
      </c>
    </row>
    <row r="970" spans="1:13" x14ac:dyDescent="0.2">
      <c r="A970" s="296"/>
      <c r="B970" s="4"/>
      <c r="C970" s="4"/>
      <c r="D970" s="4">
        <v>614122</v>
      </c>
      <c r="E970" s="279" t="s">
        <v>432</v>
      </c>
      <c r="F970" s="5" t="s">
        <v>33</v>
      </c>
      <c r="G970" s="41"/>
      <c r="H970" s="41"/>
      <c r="I970" s="46"/>
      <c r="J970" s="46"/>
      <c r="K970" s="83">
        <f t="shared" si="104"/>
        <v>0</v>
      </c>
      <c r="L970" s="103" t="e">
        <f t="shared" si="105"/>
        <v>#DIV/0!</v>
      </c>
      <c r="M970" s="75">
        <f t="shared" si="106"/>
        <v>0</v>
      </c>
    </row>
    <row r="971" spans="1:13" x14ac:dyDescent="0.2">
      <c r="A971" s="5"/>
      <c r="B971" s="4"/>
      <c r="C971" s="4"/>
      <c r="D971" s="4">
        <v>614129</v>
      </c>
      <c r="E971" s="279" t="s">
        <v>433</v>
      </c>
      <c r="F971" s="5" t="s">
        <v>212</v>
      </c>
      <c r="G971" s="41">
        <v>500000</v>
      </c>
      <c r="H971" s="41">
        <v>500000</v>
      </c>
      <c r="I971" s="46">
        <v>0</v>
      </c>
      <c r="J971" s="46"/>
      <c r="K971" s="83">
        <f t="shared" si="104"/>
        <v>500000</v>
      </c>
      <c r="L971" s="103">
        <f t="shared" si="105"/>
        <v>100</v>
      </c>
      <c r="M971" s="75">
        <f t="shared" si="106"/>
        <v>0</v>
      </c>
    </row>
    <row r="972" spans="1:13" x14ac:dyDescent="0.2">
      <c r="A972" s="5"/>
      <c r="B972" s="4"/>
      <c r="C972" s="4"/>
      <c r="D972" s="4">
        <v>614129</v>
      </c>
      <c r="E972" s="276" t="s">
        <v>430</v>
      </c>
      <c r="F972" s="5" t="s">
        <v>542</v>
      </c>
      <c r="G972" s="41">
        <v>0</v>
      </c>
      <c r="H972" s="41"/>
      <c r="I972" s="46"/>
      <c r="J972" s="46"/>
      <c r="K972" s="83">
        <f t="shared" si="104"/>
        <v>0</v>
      </c>
      <c r="L972" s="103" t="e">
        <f t="shared" si="105"/>
        <v>#DIV/0!</v>
      </c>
      <c r="M972" s="75">
        <f t="shared" si="106"/>
        <v>0</v>
      </c>
    </row>
    <row r="973" spans="1:13" x14ac:dyDescent="0.2">
      <c r="A973" s="5"/>
      <c r="B973" s="4"/>
      <c r="C973" s="4"/>
      <c r="D973" s="4">
        <v>614231</v>
      </c>
      <c r="E973" s="279" t="s">
        <v>434</v>
      </c>
      <c r="F973" s="5" t="s">
        <v>323</v>
      </c>
      <c r="G973" s="41">
        <v>25000</v>
      </c>
      <c r="H973" s="41">
        <v>25000</v>
      </c>
      <c r="I973" s="41"/>
      <c r="J973" s="41"/>
      <c r="K973" s="83">
        <f t="shared" si="104"/>
        <v>25000</v>
      </c>
      <c r="L973" s="103">
        <f t="shared" si="105"/>
        <v>100</v>
      </c>
      <c r="M973" s="75">
        <f t="shared" si="106"/>
        <v>0</v>
      </c>
    </row>
    <row r="974" spans="1:13" ht="14.45" customHeight="1" x14ac:dyDescent="0.2">
      <c r="A974" s="85"/>
      <c r="B974" s="4"/>
      <c r="C974" s="4"/>
      <c r="D974" s="4">
        <v>614234</v>
      </c>
      <c r="E974" s="279" t="s">
        <v>430</v>
      </c>
      <c r="F974" s="5" t="s">
        <v>35</v>
      </c>
      <c r="G974" s="41">
        <v>150000</v>
      </c>
      <c r="H974" s="41">
        <v>150000</v>
      </c>
      <c r="I974" s="46"/>
      <c r="J974" s="46"/>
      <c r="K974" s="83">
        <f t="shared" si="104"/>
        <v>150000</v>
      </c>
      <c r="L974" s="103">
        <f t="shared" si="105"/>
        <v>100</v>
      </c>
      <c r="M974" s="75">
        <f t="shared" si="106"/>
        <v>0</v>
      </c>
    </row>
    <row r="975" spans="1:13" x14ac:dyDescent="0.2">
      <c r="A975" s="85"/>
      <c r="B975" s="4"/>
      <c r="C975" s="4"/>
      <c r="D975" s="4">
        <v>614234</v>
      </c>
      <c r="E975" s="276" t="s">
        <v>430</v>
      </c>
      <c r="F975" s="5" t="s">
        <v>512</v>
      </c>
      <c r="G975" s="41">
        <v>120000</v>
      </c>
      <c r="H975" s="41">
        <v>120000</v>
      </c>
      <c r="I975" s="46"/>
      <c r="J975" s="46"/>
      <c r="K975" s="83">
        <f t="shared" si="104"/>
        <v>120000</v>
      </c>
      <c r="L975" s="103">
        <f t="shared" si="105"/>
        <v>100</v>
      </c>
      <c r="M975" s="75">
        <f t="shared" si="106"/>
        <v>0</v>
      </c>
    </row>
    <row r="976" spans="1:13" x14ac:dyDescent="0.2">
      <c r="A976" s="85"/>
      <c r="B976" s="4"/>
      <c r="C976" s="4"/>
      <c r="D976" s="4">
        <v>614311</v>
      </c>
      <c r="E976" s="276" t="s">
        <v>431</v>
      </c>
      <c r="F976" s="227" t="s">
        <v>535</v>
      </c>
      <c r="G976" s="41">
        <v>20000</v>
      </c>
      <c r="H976" s="41">
        <v>20000</v>
      </c>
      <c r="I976" s="46"/>
      <c r="J976" s="46"/>
      <c r="K976" s="83">
        <f t="shared" si="104"/>
        <v>20000</v>
      </c>
      <c r="L976" s="103">
        <f t="shared" si="105"/>
        <v>100</v>
      </c>
      <c r="M976" s="75">
        <f t="shared" si="106"/>
        <v>0</v>
      </c>
    </row>
    <row r="977" spans="1:13" ht="22.5" x14ac:dyDescent="0.2">
      <c r="A977" s="85"/>
      <c r="B977" s="4"/>
      <c r="C977" s="4"/>
      <c r="D977" s="4">
        <v>614311</v>
      </c>
      <c r="E977" s="276" t="s">
        <v>431</v>
      </c>
      <c r="F977" s="227" t="s">
        <v>526</v>
      </c>
      <c r="G977" s="41">
        <v>360000</v>
      </c>
      <c r="H977" s="41">
        <v>360000</v>
      </c>
      <c r="I977" s="46"/>
      <c r="J977" s="46"/>
      <c r="K977" s="83">
        <f t="shared" si="104"/>
        <v>360000</v>
      </c>
      <c r="L977" s="103">
        <f t="shared" si="105"/>
        <v>100</v>
      </c>
      <c r="M977" s="75">
        <f t="shared" si="106"/>
        <v>0</v>
      </c>
    </row>
    <row r="978" spans="1:13" x14ac:dyDescent="0.2">
      <c r="A978" s="4"/>
      <c r="B978" s="4"/>
      <c r="C978" s="4"/>
      <c r="D978" s="4">
        <v>614311</v>
      </c>
      <c r="E978" s="258" t="s">
        <v>431</v>
      </c>
      <c r="F978" s="227" t="s">
        <v>527</v>
      </c>
      <c r="G978" s="41">
        <v>400000</v>
      </c>
      <c r="H978" s="41">
        <v>400000</v>
      </c>
      <c r="I978" s="46"/>
      <c r="J978" s="46"/>
      <c r="K978" s="83">
        <f t="shared" si="104"/>
        <v>400000</v>
      </c>
      <c r="L978" s="103">
        <f t="shared" si="105"/>
        <v>100</v>
      </c>
      <c r="M978" s="75">
        <f t="shared" si="106"/>
        <v>0</v>
      </c>
    </row>
    <row r="979" spans="1:13" x14ac:dyDescent="0.2">
      <c r="A979" s="4"/>
      <c r="B979" s="4"/>
      <c r="C979" s="4"/>
      <c r="D979" s="4">
        <v>614311</v>
      </c>
      <c r="E979" s="258" t="s">
        <v>432</v>
      </c>
      <c r="F979" s="227" t="s">
        <v>528</v>
      </c>
      <c r="G979" s="41">
        <v>600000</v>
      </c>
      <c r="H979" s="41">
        <v>600000</v>
      </c>
      <c r="I979" s="46"/>
      <c r="J979" s="46"/>
      <c r="K979" s="83">
        <f t="shared" si="104"/>
        <v>600000</v>
      </c>
      <c r="L979" s="103">
        <f t="shared" si="105"/>
        <v>100</v>
      </c>
      <c r="M979" s="75">
        <f t="shared" si="106"/>
        <v>0</v>
      </c>
    </row>
    <row r="980" spans="1:13" ht="22.5" x14ac:dyDescent="0.2">
      <c r="A980" s="4"/>
      <c r="B980" s="4"/>
      <c r="C980" s="4"/>
      <c r="D980" s="4">
        <v>614319</v>
      </c>
      <c r="E980" s="276" t="s">
        <v>456</v>
      </c>
      <c r="F980" s="227" t="s">
        <v>543</v>
      </c>
      <c r="G980" s="41">
        <v>0</v>
      </c>
      <c r="H980" s="41">
        <v>0</v>
      </c>
      <c r="I980" s="46"/>
      <c r="J980" s="46"/>
      <c r="K980" s="83">
        <f t="shared" si="104"/>
        <v>0</v>
      </c>
      <c r="L980" s="103" t="e">
        <f t="shared" si="105"/>
        <v>#DIV/0!</v>
      </c>
      <c r="M980" s="75">
        <f t="shared" si="106"/>
        <v>0</v>
      </c>
    </row>
    <row r="981" spans="1:13" x14ac:dyDescent="0.2">
      <c r="A981" s="4"/>
      <c r="B981" s="4"/>
      <c r="C981" s="4"/>
      <c r="D981" s="4">
        <v>614319</v>
      </c>
      <c r="E981" s="276" t="s">
        <v>456</v>
      </c>
      <c r="F981" s="227" t="s">
        <v>553</v>
      </c>
      <c r="G981" s="41">
        <v>0</v>
      </c>
      <c r="H981" s="41">
        <v>0</v>
      </c>
      <c r="I981" s="46"/>
      <c r="J981" s="46"/>
      <c r="K981" s="83">
        <f t="shared" si="104"/>
        <v>0</v>
      </c>
      <c r="L981" s="103" t="e">
        <f t="shared" si="105"/>
        <v>#DIV/0!</v>
      </c>
      <c r="M981" s="75">
        <f t="shared" si="106"/>
        <v>0</v>
      </c>
    </row>
    <row r="982" spans="1:13" ht="22.5" x14ac:dyDescent="0.2">
      <c r="A982" s="4"/>
      <c r="B982" s="4"/>
      <c r="C982" s="4"/>
      <c r="D982" s="4">
        <v>614319</v>
      </c>
      <c r="E982" s="276" t="s">
        <v>456</v>
      </c>
      <c r="F982" s="227" t="s">
        <v>554</v>
      </c>
      <c r="G982" s="41">
        <v>0</v>
      </c>
      <c r="H982" s="41">
        <v>0</v>
      </c>
      <c r="I982" s="46"/>
      <c r="J982" s="46"/>
      <c r="K982" s="83">
        <f t="shared" si="104"/>
        <v>0</v>
      </c>
      <c r="L982" s="103" t="e">
        <f t="shared" si="105"/>
        <v>#DIV/0!</v>
      </c>
      <c r="M982" s="75">
        <f t="shared" si="106"/>
        <v>0</v>
      </c>
    </row>
    <row r="983" spans="1:13" ht="22.5" x14ac:dyDescent="0.2">
      <c r="A983" s="4"/>
      <c r="B983" s="4"/>
      <c r="C983" s="4"/>
      <c r="D983" s="4">
        <v>614322</v>
      </c>
      <c r="E983" s="276" t="s">
        <v>431</v>
      </c>
      <c r="F983" s="227" t="s">
        <v>550</v>
      </c>
      <c r="G983" s="41">
        <v>30000</v>
      </c>
      <c r="H983" s="41">
        <v>30000</v>
      </c>
      <c r="I983" s="46"/>
      <c r="J983" s="46"/>
      <c r="K983" s="83">
        <f t="shared" si="104"/>
        <v>30000</v>
      </c>
      <c r="L983" s="103">
        <f t="shared" si="105"/>
        <v>100</v>
      </c>
      <c r="M983" s="75">
        <f t="shared" si="106"/>
        <v>0</v>
      </c>
    </row>
    <row r="984" spans="1:13" x14ac:dyDescent="0.2">
      <c r="A984" s="4"/>
      <c r="B984" s="4"/>
      <c r="C984" s="4"/>
      <c r="D984" s="11">
        <v>615000</v>
      </c>
      <c r="E984" s="259"/>
      <c r="F984" s="10" t="s">
        <v>40</v>
      </c>
      <c r="G984" s="40">
        <f>SUM(G985:G992)</f>
        <v>720000</v>
      </c>
      <c r="H984" s="40">
        <f t="shared" ref="H984:K984" si="109">SUM(H985:H992)</f>
        <v>720000</v>
      </c>
      <c r="I984" s="40">
        <f t="shared" si="109"/>
        <v>0</v>
      </c>
      <c r="J984" s="40">
        <f t="shared" si="109"/>
        <v>0</v>
      </c>
      <c r="K984" s="40">
        <f t="shared" si="109"/>
        <v>720000</v>
      </c>
      <c r="L984" s="101">
        <f t="shared" si="105"/>
        <v>100</v>
      </c>
      <c r="M984" s="102">
        <f t="shared" si="106"/>
        <v>0</v>
      </c>
    </row>
    <row r="985" spans="1:13" x14ac:dyDescent="0.2">
      <c r="A985" s="4"/>
      <c r="B985" s="4"/>
      <c r="C985" s="4"/>
      <c r="D985" s="4">
        <v>615110</v>
      </c>
      <c r="E985" s="258" t="s">
        <v>428</v>
      </c>
      <c r="F985" s="5" t="s">
        <v>82</v>
      </c>
      <c r="G985" s="41">
        <v>100000</v>
      </c>
      <c r="H985" s="41">
        <v>100000</v>
      </c>
      <c r="I985" s="46"/>
      <c r="J985" s="46"/>
      <c r="K985" s="83">
        <f t="shared" ref="K985:K992" si="110">SUM(H985:J985)</f>
        <v>100000</v>
      </c>
      <c r="L985" s="101">
        <f t="shared" si="105"/>
        <v>100</v>
      </c>
      <c r="M985" s="102">
        <f t="shared" si="106"/>
        <v>0</v>
      </c>
    </row>
    <row r="986" spans="1:13" x14ac:dyDescent="0.2">
      <c r="A986" s="4"/>
      <c r="B986" s="4"/>
      <c r="C986" s="4"/>
      <c r="D986" s="4">
        <v>615300</v>
      </c>
      <c r="E986" s="258" t="s">
        <v>464</v>
      </c>
      <c r="F986" s="5" t="s">
        <v>555</v>
      </c>
      <c r="G986" s="41">
        <v>60000</v>
      </c>
      <c r="H986" s="41">
        <v>60000</v>
      </c>
      <c r="I986" s="46"/>
      <c r="J986" s="46"/>
      <c r="K986" s="83">
        <f t="shared" si="110"/>
        <v>60000</v>
      </c>
      <c r="L986" s="101">
        <f t="shared" si="105"/>
        <v>100</v>
      </c>
      <c r="M986" s="75">
        <f t="shared" si="106"/>
        <v>0</v>
      </c>
    </row>
    <row r="987" spans="1:13" ht="22.5" x14ac:dyDescent="0.2">
      <c r="A987" s="4"/>
      <c r="B987" s="4"/>
      <c r="C987" s="4"/>
      <c r="D987" s="4">
        <v>615116</v>
      </c>
      <c r="E987" s="258" t="s">
        <v>428</v>
      </c>
      <c r="F987" s="1" t="s">
        <v>529</v>
      </c>
      <c r="G987" s="41">
        <v>500000</v>
      </c>
      <c r="H987" s="443">
        <v>500000</v>
      </c>
      <c r="I987" s="310"/>
      <c r="J987" s="310"/>
      <c r="K987" s="441">
        <f t="shared" si="110"/>
        <v>500000</v>
      </c>
      <c r="L987" s="482">
        <f t="shared" si="105"/>
        <v>100</v>
      </c>
      <c r="M987" s="442">
        <f t="shared" si="106"/>
        <v>0</v>
      </c>
    </row>
    <row r="988" spans="1:13" ht="22.5" x14ac:dyDescent="0.2">
      <c r="A988" s="4"/>
      <c r="B988" s="4"/>
      <c r="C988" s="4"/>
      <c r="D988" s="4">
        <v>615300</v>
      </c>
      <c r="E988" s="258" t="s">
        <v>428</v>
      </c>
      <c r="F988" s="1" t="s">
        <v>538</v>
      </c>
      <c r="G988" s="41">
        <v>0</v>
      </c>
      <c r="H988" s="443"/>
      <c r="I988" s="310"/>
      <c r="J988" s="310"/>
      <c r="K988" s="441">
        <f t="shared" si="110"/>
        <v>0</v>
      </c>
      <c r="L988" s="482" t="e">
        <f t="shared" si="105"/>
        <v>#DIV/0!</v>
      </c>
      <c r="M988" s="442">
        <f t="shared" si="106"/>
        <v>0</v>
      </c>
    </row>
    <row r="989" spans="1:13" ht="45" x14ac:dyDescent="0.2">
      <c r="A989" s="4"/>
      <c r="B989" s="4"/>
      <c r="C989" s="4"/>
      <c r="D989" s="4">
        <v>615300</v>
      </c>
      <c r="E989" s="258" t="s">
        <v>428</v>
      </c>
      <c r="F989" s="1" t="s">
        <v>545</v>
      </c>
      <c r="G989" s="41">
        <v>0</v>
      </c>
      <c r="H989" s="443">
        <v>0</v>
      </c>
      <c r="I989" s="310"/>
      <c r="J989" s="310">
        <v>0</v>
      </c>
      <c r="K989" s="441">
        <f t="shared" si="110"/>
        <v>0</v>
      </c>
      <c r="L989" s="482" t="e">
        <f t="shared" si="105"/>
        <v>#DIV/0!</v>
      </c>
      <c r="M989" s="442">
        <f t="shared" si="106"/>
        <v>0</v>
      </c>
    </row>
    <row r="990" spans="1:13" ht="33.75" x14ac:dyDescent="0.2">
      <c r="A990" s="4"/>
      <c r="B990" s="4"/>
      <c r="C990" s="4"/>
      <c r="D990" s="4">
        <v>615300</v>
      </c>
      <c r="E990" s="258" t="s">
        <v>428</v>
      </c>
      <c r="F990" s="1" t="s">
        <v>546</v>
      </c>
      <c r="G990" s="41">
        <v>0</v>
      </c>
      <c r="H990" s="443">
        <v>0</v>
      </c>
      <c r="I990" s="310"/>
      <c r="J990" s="310">
        <v>0</v>
      </c>
      <c r="K990" s="441">
        <f t="shared" si="110"/>
        <v>0</v>
      </c>
      <c r="L990" s="482" t="e">
        <f t="shared" si="105"/>
        <v>#DIV/0!</v>
      </c>
      <c r="M990" s="442">
        <f t="shared" si="106"/>
        <v>0</v>
      </c>
    </row>
    <row r="991" spans="1:13" x14ac:dyDescent="0.2">
      <c r="A991" s="4"/>
      <c r="B991" s="4"/>
      <c r="C991" s="4"/>
      <c r="D991" s="4">
        <v>615500</v>
      </c>
      <c r="E991" s="258" t="s">
        <v>464</v>
      </c>
      <c r="F991" s="1" t="s">
        <v>556</v>
      </c>
      <c r="G991" s="41">
        <v>60000</v>
      </c>
      <c r="H991" s="443">
        <v>60000</v>
      </c>
      <c r="I991" s="310"/>
      <c r="J991" s="310"/>
      <c r="K991" s="441">
        <f t="shared" si="110"/>
        <v>60000</v>
      </c>
      <c r="L991" s="482">
        <f t="shared" si="105"/>
        <v>100</v>
      </c>
      <c r="M991" s="442">
        <f t="shared" si="106"/>
        <v>0</v>
      </c>
    </row>
    <row r="992" spans="1:13" x14ac:dyDescent="0.2">
      <c r="A992" s="4"/>
      <c r="B992" s="4"/>
      <c r="C992" s="4"/>
      <c r="D992" s="11">
        <v>616300</v>
      </c>
      <c r="E992" s="258"/>
      <c r="F992" s="14" t="s">
        <v>178</v>
      </c>
      <c r="G992" s="40">
        <v>0</v>
      </c>
      <c r="H992" s="40">
        <v>0</v>
      </c>
      <c r="I992" s="47"/>
      <c r="J992" s="47"/>
      <c r="K992" s="50">
        <f t="shared" si="110"/>
        <v>0</v>
      </c>
      <c r="L992" s="101" t="e">
        <f t="shared" si="105"/>
        <v>#DIV/0!</v>
      </c>
      <c r="M992" s="102">
        <f t="shared" si="106"/>
        <v>0</v>
      </c>
    </row>
    <row r="993" spans="1:13" x14ac:dyDescent="0.2">
      <c r="A993" s="4"/>
      <c r="B993" s="4"/>
      <c r="C993" s="4"/>
      <c r="D993" s="64">
        <v>821000</v>
      </c>
      <c r="E993" s="259" t="s">
        <v>428</v>
      </c>
      <c r="F993" s="65" t="s">
        <v>240</v>
      </c>
      <c r="G993" s="7">
        <f>SUM(G994:G1001)</f>
        <v>30000</v>
      </c>
      <c r="H993" s="7">
        <f>SUM(H994:H1001)</f>
        <v>30000</v>
      </c>
      <c r="I993" s="7">
        <f>SUM(I994:I1001)</f>
        <v>0</v>
      </c>
      <c r="J993" s="7">
        <f>SUM(J994:J1001)</f>
        <v>0</v>
      </c>
      <c r="K993" s="7">
        <f>SUM(K994:K1001)</f>
        <v>30000</v>
      </c>
      <c r="L993" s="95">
        <f t="shared" si="105"/>
        <v>100</v>
      </c>
      <c r="M993" s="93">
        <f t="shared" si="106"/>
        <v>0</v>
      </c>
    </row>
    <row r="994" spans="1:13" x14ac:dyDescent="0.2">
      <c r="A994" s="4"/>
      <c r="B994" s="4"/>
      <c r="C994" s="4"/>
      <c r="D994" s="302">
        <v>821200</v>
      </c>
      <c r="E994" s="259" t="s">
        <v>428</v>
      </c>
      <c r="F994" s="5" t="s">
        <v>228</v>
      </c>
      <c r="G994" s="303"/>
      <c r="H994" s="303"/>
      <c r="I994" s="304"/>
      <c r="J994" s="304"/>
      <c r="K994" s="83">
        <f>SUM(H994:J994)</f>
        <v>0</v>
      </c>
      <c r="L994" s="305"/>
      <c r="M994" s="303"/>
    </row>
    <row r="995" spans="1:13" x14ac:dyDescent="0.2">
      <c r="A995" s="4"/>
      <c r="B995" s="4"/>
      <c r="C995" s="4"/>
      <c r="D995" s="4">
        <v>821310</v>
      </c>
      <c r="E995" s="259" t="s">
        <v>428</v>
      </c>
      <c r="F995" s="5" t="s">
        <v>229</v>
      </c>
      <c r="G995" s="41">
        <v>20000</v>
      </c>
      <c r="H995" s="443">
        <v>20000</v>
      </c>
      <c r="I995" s="310"/>
      <c r="J995" s="310"/>
      <c r="K995" s="441">
        <f>SUM(H995:J995)</f>
        <v>20000</v>
      </c>
      <c r="L995" s="478">
        <f>K995/G995*100</f>
        <v>100</v>
      </c>
      <c r="M995" s="443">
        <f>K995-G995</f>
        <v>0</v>
      </c>
    </row>
    <row r="996" spans="1:13" x14ac:dyDescent="0.2">
      <c r="A996" s="4"/>
      <c r="B996" s="4"/>
      <c r="C996" s="4"/>
      <c r="D996" s="4">
        <v>821330</v>
      </c>
      <c r="E996" s="259" t="s">
        <v>428</v>
      </c>
      <c r="F996" s="5" t="s">
        <v>489</v>
      </c>
      <c r="G996" s="55"/>
      <c r="H996" s="55"/>
      <c r="I996" s="82"/>
      <c r="J996" s="82"/>
      <c r="K996" s="83"/>
      <c r="L996" s="74"/>
      <c r="M996" s="41"/>
    </row>
    <row r="997" spans="1:13" x14ac:dyDescent="0.2">
      <c r="A997" s="4"/>
      <c r="B997" s="4"/>
      <c r="C997" s="4"/>
      <c r="D997" s="4">
        <v>821320</v>
      </c>
      <c r="E997" s="259" t="s">
        <v>428</v>
      </c>
      <c r="F997" s="5" t="s">
        <v>230</v>
      </c>
      <c r="G997" s="55">
        <v>0</v>
      </c>
      <c r="H997" s="55"/>
      <c r="I997" s="82"/>
      <c r="J997" s="82"/>
      <c r="K997" s="83">
        <f t="shared" ref="K997:K1002" si="111">SUM(H997:J997)</f>
        <v>0</v>
      </c>
      <c r="L997" s="74" t="e">
        <f t="shared" ref="L997:L1002" si="112">K997/G997*100</f>
        <v>#DIV/0!</v>
      </c>
      <c r="M997" s="41">
        <f t="shared" ref="M997:M1002" si="113">K997-G997</f>
        <v>0</v>
      </c>
    </row>
    <row r="998" spans="1:13" x14ac:dyDescent="0.2">
      <c r="A998" s="4"/>
      <c r="B998" s="4"/>
      <c r="C998" s="4"/>
      <c r="D998" s="4">
        <v>821400</v>
      </c>
      <c r="E998" s="259" t="s">
        <v>428</v>
      </c>
      <c r="F998" s="5" t="s">
        <v>480</v>
      </c>
      <c r="G998" s="55">
        <v>0</v>
      </c>
      <c r="H998" s="55"/>
      <c r="I998" s="82"/>
      <c r="J998" s="82"/>
      <c r="K998" s="83">
        <f t="shared" si="111"/>
        <v>0</v>
      </c>
      <c r="L998" s="74" t="e">
        <f t="shared" si="112"/>
        <v>#DIV/0!</v>
      </c>
      <c r="M998" s="41">
        <f t="shared" si="113"/>
        <v>0</v>
      </c>
    </row>
    <row r="999" spans="1:13" x14ac:dyDescent="0.2">
      <c r="A999" s="4"/>
      <c r="B999" s="4"/>
      <c r="C999" s="4"/>
      <c r="D999" s="4">
        <v>821500</v>
      </c>
      <c r="E999" s="259" t="s">
        <v>428</v>
      </c>
      <c r="F999" s="5" t="s">
        <v>388</v>
      </c>
      <c r="G999" s="55">
        <v>10000</v>
      </c>
      <c r="H999" s="55">
        <v>10000</v>
      </c>
      <c r="I999" s="82"/>
      <c r="J999" s="82"/>
      <c r="K999" s="83">
        <f t="shared" si="111"/>
        <v>10000</v>
      </c>
      <c r="L999" s="74">
        <f t="shared" si="112"/>
        <v>100</v>
      </c>
      <c r="M999" s="41">
        <f t="shared" si="113"/>
        <v>0</v>
      </c>
    </row>
    <row r="1000" spans="1:13" x14ac:dyDescent="0.2">
      <c r="A1000" s="4"/>
      <c r="B1000" s="4"/>
      <c r="C1000" s="4"/>
      <c r="D1000" s="4">
        <v>821600</v>
      </c>
      <c r="E1000" s="259" t="s">
        <v>428</v>
      </c>
      <c r="F1000" s="5" t="s">
        <v>413</v>
      </c>
      <c r="G1000" s="55"/>
      <c r="H1000" s="55"/>
      <c r="I1000" s="82"/>
      <c r="J1000" s="82"/>
      <c r="K1000" s="83">
        <f t="shared" si="111"/>
        <v>0</v>
      </c>
      <c r="L1000" s="74" t="e">
        <f t="shared" si="112"/>
        <v>#DIV/0!</v>
      </c>
      <c r="M1000" s="41">
        <f t="shared" si="113"/>
        <v>0</v>
      </c>
    </row>
    <row r="1001" spans="1:13" x14ac:dyDescent="0.2">
      <c r="A1001" s="4"/>
      <c r="B1001" s="4"/>
      <c r="C1001" s="4"/>
      <c r="D1001" s="4">
        <v>823300</v>
      </c>
      <c r="E1001" s="258"/>
      <c r="F1001" s="5" t="s">
        <v>182</v>
      </c>
      <c r="G1001" s="55"/>
      <c r="H1001" s="55"/>
      <c r="I1001" s="82"/>
      <c r="J1001" s="82"/>
      <c r="K1001" s="83">
        <f t="shared" si="111"/>
        <v>0</v>
      </c>
      <c r="L1001" s="74" t="e">
        <f t="shared" si="112"/>
        <v>#DIV/0!</v>
      </c>
      <c r="M1001" s="41">
        <f t="shared" si="113"/>
        <v>0</v>
      </c>
    </row>
    <row r="1002" spans="1:13" x14ac:dyDescent="0.2">
      <c r="A1002" s="4"/>
      <c r="B1002" s="4"/>
      <c r="C1002" s="4"/>
      <c r="D1002" s="4"/>
      <c r="E1002" s="4"/>
      <c r="F1002" s="2" t="s">
        <v>46</v>
      </c>
      <c r="G1002" s="89">
        <v>18</v>
      </c>
      <c r="H1002" s="89">
        <v>18</v>
      </c>
      <c r="I1002" s="90"/>
      <c r="J1002" s="90"/>
      <c r="K1002" s="87">
        <f t="shared" si="111"/>
        <v>18</v>
      </c>
      <c r="L1002" s="95">
        <f t="shared" si="112"/>
        <v>100</v>
      </c>
      <c r="M1002" s="93">
        <f t="shared" si="113"/>
        <v>0</v>
      </c>
    </row>
    <row r="1003" spans="1:13" x14ac:dyDescent="0.2">
      <c r="A1003" s="242"/>
      <c r="B1003" s="212"/>
      <c r="G1003" s="51"/>
      <c r="H1003" s="51"/>
      <c r="I1003" s="51"/>
      <c r="J1003" s="51"/>
      <c r="K1003" s="51"/>
      <c r="L1003" s="31"/>
      <c r="M1003" s="22"/>
    </row>
    <row r="1004" spans="1:13" x14ac:dyDescent="0.2">
      <c r="A1004" s="244"/>
      <c r="B1004" s="28"/>
      <c r="G1004" s="57"/>
      <c r="H1004" s="57"/>
      <c r="I1004" s="57"/>
      <c r="J1004" s="57"/>
      <c r="K1004" s="57"/>
      <c r="L1004" s="35"/>
      <c r="M1004" s="23"/>
    </row>
    <row r="1005" spans="1:13" ht="21.75" customHeight="1" x14ac:dyDescent="0.2">
      <c r="A1005" s="4"/>
      <c r="B1005" s="5" t="s">
        <v>49</v>
      </c>
      <c r="C1005" s="5" t="s">
        <v>50</v>
      </c>
      <c r="D1005" s="3" t="s">
        <v>7</v>
      </c>
      <c r="E1005" s="3" t="s">
        <v>130</v>
      </c>
      <c r="F1005" s="3" t="s">
        <v>51</v>
      </c>
      <c r="G1005" s="520" t="s">
        <v>558</v>
      </c>
      <c r="H1005" s="514" t="s">
        <v>328</v>
      </c>
      <c r="I1005" s="514" t="s">
        <v>500</v>
      </c>
      <c r="J1005" s="516" t="s">
        <v>324</v>
      </c>
      <c r="K1005" s="512" t="s">
        <v>583</v>
      </c>
      <c r="L1005" s="15" t="s">
        <v>52</v>
      </c>
      <c r="M1005" s="3" t="s">
        <v>123</v>
      </c>
    </row>
    <row r="1006" spans="1:13" ht="25.5" customHeight="1" x14ac:dyDescent="0.2">
      <c r="A1006" s="4"/>
      <c r="B1006" s="5"/>
      <c r="C1006" s="5" t="s">
        <v>54</v>
      </c>
      <c r="D1006" s="3" t="s">
        <v>11</v>
      </c>
      <c r="E1006" s="3" t="s">
        <v>131</v>
      </c>
      <c r="F1006" s="3" t="s">
        <v>55</v>
      </c>
      <c r="G1006" s="522"/>
      <c r="H1006" s="515"/>
      <c r="I1006" s="513"/>
      <c r="J1006" s="517"/>
      <c r="K1006" s="523"/>
      <c r="L1006" s="15" t="s">
        <v>325</v>
      </c>
      <c r="M1006" s="3" t="s">
        <v>326</v>
      </c>
    </row>
    <row r="1007" spans="1:13" x14ac:dyDescent="0.2">
      <c r="A1007" s="4"/>
      <c r="B1007" s="85">
        <v>2</v>
      </c>
      <c r="C1007" s="85">
        <v>3</v>
      </c>
      <c r="D1007" s="85">
        <v>4</v>
      </c>
      <c r="E1007" s="85">
        <v>5</v>
      </c>
      <c r="F1007" s="85">
        <v>6</v>
      </c>
      <c r="G1007" s="85">
        <v>7</v>
      </c>
      <c r="H1007" s="85">
        <v>8</v>
      </c>
      <c r="I1007" s="85">
        <v>9</v>
      </c>
      <c r="J1007" s="85">
        <v>10</v>
      </c>
      <c r="K1007" s="209" t="s">
        <v>327</v>
      </c>
      <c r="L1007" s="86">
        <v>12</v>
      </c>
      <c r="M1007" s="85">
        <v>13</v>
      </c>
    </row>
    <row r="1008" spans="1:13" x14ac:dyDescent="0.2">
      <c r="A1008" s="4"/>
      <c r="B1008" s="5"/>
      <c r="C1008" s="5"/>
      <c r="D1008" s="3"/>
      <c r="E1008" s="3"/>
      <c r="F1008" s="2" t="s">
        <v>246</v>
      </c>
      <c r="G1008" s="41"/>
      <c r="H1008" s="41"/>
      <c r="I1008" s="46"/>
      <c r="J1008" s="46"/>
      <c r="K1008" s="46"/>
      <c r="L1008" s="27"/>
      <c r="M1008" s="5"/>
    </row>
    <row r="1009" spans="1:13" x14ac:dyDescent="0.2">
      <c r="A1009" s="4"/>
      <c r="B1009" s="3" t="s">
        <v>71</v>
      </c>
      <c r="C1009" s="3"/>
      <c r="D1009" s="3"/>
      <c r="E1009" s="3"/>
      <c r="F1009" s="9" t="s">
        <v>245</v>
      </c>
      <c r="G1009" s="41"/>
      <c r="H1009" s="41"/>
      <c r="I1009" s="46"/>
      <c r="J1009" s="46"/>
      <c r="K1009" s="46"/>
      <c r="L1009" s="27"/>
      <c r="M1009" s="5"/>
    </row>
    <row r="1010" spans="1:13" x14ac:dyDescent="0.2">
      <c r="A1010" s="4"/>
      <c r="B1010" s="4"/>
      <c r="C1010" s="4"/>
      <c r="D1010" s="92"/>
      <c r="E1010" s="92"/>
      <c r="F1010" s="77" t="s">
        <v>275</v>
      </c>
      <c r="G1010" s="98">
        <f>SUM(G1011+G1053)</f>
        <v>48484210</v>
      </c>
      <c r="H1010" s="98">
        <f>SUM(H1011+H1053)</f>
        <v>45710176</v>
      </c>
      <c r="I1010" s="98">
        <f>SUM(I1011+I1053)</f>
        <v>90777</v>
      </c>
      <c r="J1010" s="98">
        <f>SUM(J1011+J1053)</f>
        <v>2524874</v>
      </c>
      <c r="K1010" s="98">
        <f>SUM(K1011+K1053)</f>
        <v>48325827</v>
      </c>
      <c r="L1010" s="95">
        <f t="shared" ref="L1010:L1043" si="114">K1010/G1010*100</f>
        <v>99.673330760674446</v>
      </c>
      <c r="M1010" s="93">
        <f t="shared" ref="M1010:M1043" si="115">K1010-G1010</f>
        <v>-158383</v>
      </c>
    </row>
    <row r="1011" spans="1:13" x14ac:dyDescent="0.2">
      <c r="A1011" s="4"/>
      <c r="B1011" s="4"/>
      <c r="C1011" s="4"/>
      <c r="D1011" s="96">
        <v>610000</v>
      </c>
      <c r="E1011" s="96"/>
      <c r="F1011" s="97" t="s">
        <v>242</v>
      </c>
      <c r="G1011" s="93">
        <f>SUM(G1012+G1024+G1025+G1026)</f>
        <v>44446510</v>
      </c>
      <c r="H1011" s="93">
        <f>SUM(H1012+H1024+H1025+H1026)</f>
        <v>44350676</v>
      </c>
      <c r="I1011" s="93">
        <f t="shared" ref="I1011:K1011" si="116">SUM(I1012+I1024+I1025+I1026)</f>
        <v>44577</v>
      </c>
      <c r="J1011" s="93">
        <f t="shared" si="116"/>
        <v>51257</v>
      </c>
      <c r="K1011" s="93">
        <f t="shared" si="116"/>
        <v>44446510</v>
      </c>
      <c r="L1011" s="95">
        <f t="shared" si="114"/>
        <v>100</v>
      </c>
      <c r="M1011" s="93">
        <f t="shared" si="115"/>
        <v>0</v>
      </c>
    </row>
    <row r="1012" spans="1:13" x14ac:dyDescent="0.2">
      <c r="A1012" s="4"/>
      <c r="B1012" s="4"/>
      <c r="C1012" s="4"/>
      <c r="D1012" s="9">
        <v>611000</v>
      </c>
      <c r="E1012" s="9"/>
      <c r="F1012" s="10" t="s">
        <v>13</v>
      </c>
      <c r="G1012" s="40">
        <f>SUM(G1013+G1017)</f>
        <v>41451164</v>
      </c>
      <c r="H1012" s="40">
        <f>SUM(H1013+H1017)</f>
        <v>41451164</v>
      </c>
      <c r="I1012" s="40">
        <f>SUM(I1013+I1017)</f>
        <v>0</v>
      </c>
      <c r="J1012" s="40">
        <f>SUM(J1013+J1017)</f>
        <v>0</v>
      </c>
      <c r="K1012" s="40">
        <f>SUM(K1013+K1017)</f>
        <v>41451164</v>
      </c>
      <c r="L1012" s="101">
        <f t="shared" si="114"/>
        <v>100</v>
      </c>
      <c r="M1012" s="102">
        <f t="shared" si="115"/>
        <v>0</v>
      </c>
    </row>
    <row r="1013" spans="1:13" x14ac:dyDescent="0.2">
      <c r="A1013" s="4"/>
      <c r="B1013" s="4"/>
      <c r="C1013" s="4"/>
      <c r="D1013" s="11">
        <v>611100</v>
      </c>
      <c r="E1013" s="257"/>
      <c r="F1013" s="10" t="s">
        <v>317</v>
      </c>
      <c r="G1013" s="40">
        <f>SUM(G1014:G1016)</f>
        <v>34181361</v>
      </c>
      <c r="H1013" s="40">
        <f>SUM(H1014:H1016)</f>
        <v>34181361</v>
      </c>
      <c r="I1013" s="40">
        <f>SUM(I1014:I1016)</f>
        <v>0</v>
      </c>
      <c r="J1013" s="40">
        <f>SUM(J1014:J1016)</f>
        <v>0</v>
      </c>
      <c r="K1013" s="50">
        <f>SUM(H1013:J1013)</f>
        <v>34181361</v>
      </c>
      <c r="L1013" s="101">
        <f t="shared" si="114"/>
        <v>100</v>
      </c>
      <c r="M1013" s="102">
        <f t="shared" si="115"/>
        <v>0</v>
      </c>
    </row>
    <row r="1014" spans="1:13" x14ac:dyDescent="0.2">
      <c r="A1014" s="4"/>
      <c r="B1014" s="4"/>
      <c r="C1014" s="4"/>
      <c r="D1014" s="12">
        <v>611110</v>
      </c>
      <c r="E1014" s="255"/>
      <c r="F1014" s="5" t="s">
        <v>255</v>
      </c>
      <c r="G1014" s="48">
        <f t="shared" ref="G1014:K1016" si="117">G1073+G1104+G1135+G1165+G1196+G1226+G1257+G1376+G1287+G1317+G1347+G1405+G1435+G1489+G1542+G1595+G1645+G1698+G1748+G1801+G1850</f>
        <v>23343939</v>
      </c>
      <c r="H1014" s="48">
        <f t="shared" si="117"/>
        <v>23343939</v>
      </c>
      <c r="I1014" s="48">
        <f t="shared" si="117"/>
        <v>0</v>
      </c>
      <c r="J1014" s="48">
        <f t="shared" si="117"/>
        <v>0</v>
      </c>
      <c r="K1014" s="48">
        <f t="shared" si="117"/>
        <v>23343939</v>
      </c>
      <c r="L1014" s="101">
        <f t="shared" si="114"/>
        <v>100</v>
      </c>
      <c r="M1014" s="102">
        <f t="shared" si="115"/>
        <v>0</v>
      </c>
    </row>
    <row r="1015" spans="1:13" x14ac:dyDescent="0.2">
      <c r="A1015" s="4"/>
      <c r="B1015" s="4"/>
      <c r="C1015" s="4"/>
      <c r="D1015" s="12">
        <v>611130</v>
      </c>
      <c r="E1015" s="255"/>
      <c r="F1015" s="5" t="s">
        <v>14</v>
      </c>
      <c r="G1015" s="48">
        <f t="shared" si="117"/>
        <v>10519218</v>
      </c>
      <c r="H1015" s="48">
        <f t="shared" si="117"/>
        <v>10519218</v>
      </c>
      <c r="I1015" s="48">
        <f t="shared" si="117"/>
        <v>0</v>
      </c>
      <c r="J1015" s="48">
        <f t="shared" si="117"/>
        <v>0</v>
      </c>
      <c r="K1015" s="48">
        <f t="shared" si="117"/>
        <v>10519218</v>
      </c>
      <c r="L1015" s="101">
        <f t="shared" si="114"/>
        <v>100</v>
      </c>
      <c r="M1015" s="102">
        <f t="shared" si="115"/>
        <v>0</v>
      </c>
    </row>
    <row r="1016" spans="1:13" x14ac:dyDescent="0.2">
      <c r="A1016" s="4"/>
      <c r="B1016" s="4"/>
      <c r="C1016" s="4"/>
      <c r="D1016" s="12">
        <v>611155</v>
      </c>
      <c r="E1016" s="255"/>
      <c r="F1016" s="5" t="s">
        <v>18</v>
      </c>
      <c r="G1016" s="48">
        <f t="shared" si="117"/>
        <v>318204</v>
      </c>
      <c r="H1016" s="48">
        <f t="shared" si="117"/>
        <v>318204</v>
      </c>
      <c r="I1016" s="48">
        <f t="shared" si="117"/>
        <v>0</v>
      </c>
      <c r="J1016" s="48">
        <f t="shared" si="117"/>
        <v>0</v>
      </c>
      <c r="K1016" s="48">
        <f t="shared" si="117"/>
        <v>318204</v>
      </c>
      <c r="L1016" s="101">
        <f t="shared" si="114"/>
        <v>100</v>
      </c>
      <c r="M1016" s="102">
        <f t="shared" si="115"/>
        <v>0</v>
      </c>
    </row>
    <row r="1017" spans="1:13" x14ac:dyDescent="0.2">
      <c r="A1017" s="4"/>
      <c r="B1017" s="4"/>
      <c r="C1017" s="4"/>
      <c r="D1017" s="11">
        <v>611200</v>
      </c>
      <c r="E1017" s="257"/>
      <c r="F1017" s="10" t="s">
        <v>318</v>
      </c>
      <c r="G1017" s="45">
        <f>SUM(G1018:G1023)</f>
        <v>7269803</v>
      </c>
      <c r="H1017" s="45">
        <f>SUM(H1018:H1023)</f>
        <v>7269803</v>
      </c>
      <c r="I1017" s="45">
        <f>SUM(I1018:I1023)</f>
        <v>0</v>
      </c>
      <c r="J1017" s="45">
        <f>SUM(J1018:J1023)</f>
        <v>0</v>
      </c>
      <c r="K1017" s="45">
        <f>SUM(K1018:K1023)</f>
        <v>7269803</v>
      </c>
      <c r="L1017" s="101">
        <f t="shared" si="114"/>
        <v>100</v>
      </c>
      <c r="M1017" s="102">
        <f t="shared" si="115"/>
        <v>0</v>
      </c>
    </row>
    <row r="1018" spans="1:13" x14ac:dyDescent="0.2">
      <c r="A1018" s="4"/>
      <c r="B1018" s="4"/>
      <c r="C1018" s="4"/>
      <c r="D1018" s="12">
        <v>611211</v>
      </c>
      <c r="E1018" s="255"/>
      <c r="F1018" s="5" t="s">
        <v>310</v>
      </c>
      <c r="G1018" s="48">
        <f t="shared" ref="G1018:K1021" si="118">G1077+G1108+G1139+G1169+G1200+G1230+G1261+G1291+G1321+G1351+G1380+G1409+G1439+G1493+G1546+G1599+G1649+G1702+G1752+G1805+G1854</f>
        <v>1423017</v>
      </c>
      <c r="H1018" s="48">
        <f t="shared" si="118"/>
        <v>1423017</v>
      </c>
      <c r="I1018" s="48">
        <f t="shared" si="118"/>
        <v>0</v>
      </c>
      <c r="J1018" s="48">
        <f t="shared" si="118"/>
        <v>0</v>
      </c>
      <c r="K1018" s="48">
        <f t="shared" si="118"/>
        <v>1423017</v>
      </c>
      <c r="L1018" s="103">
        <f t="shared" si="114"/>
        <v>100</v>
      </c>
      <c r="M1018" s="75">
        <f t="shared" si="115"/>
        <v>0</v>
      </c>
    </row>
    <row r="1019" spans="1:13" x14ac:dyDescent="0.2">
      <c r="A1019" s="4"/>
      <c r="B1019" s="4"/>
      <c r="C1019" s="4"/>
      <c r="D1019" s="12">
        <v>611221</v>
      </c>
      <c r="E1019" s="255"/>
      <c r="F1019" s="5" t="s">
        <v>15</v>
      </c>
      <c r="G1019" s="48">
        <f t="shared" si="118"/>
        <v>4197248</v>
      </c>
      <c r="H1019" s="48">
        <f t="shared" si="118"/>
        <v>4197248</v>
      </c>
      <c r="I1019" s="48">
        <f t="shared" si="118"/>
        <v>0</v>
      </c>
      <c r="J1019" s="48">
        <f t="shared" si="118"/>
        <v>0</v>
      </c>
      <c r="K1019" s="48">
        <f t="shared" si="118"/>
        <v>4197248</v>
      </c>
      <c r="L1019" s="103">
        <f t="shared" si="114"/>
        <v>100</v>
      </c>
      <c r="M1019" s="75">
        <f t="shared" si="115"/>
        <v>0</v>
      </c>
    </row>
    <row r="1020" spans="1:13" x14ac:dyDescent="0.2">
      <c r="A1020" s="4"/>
      <c r="B1020" s="4"/>
      <c r="C1020" s="4"/>
      <c r="D1020" s="4">
        <v>611224</v>
      </c>
      <c r="E1020" s="258"/>
      <c r="F1020" s="5" t="s">
        <v>16</v>
      </c>
      <c r="G1020" s="48">
        <f t="shared" si="118"/>
        <v>844436</v>
      </c>
      <c r="H1020" s="48">
        <f t="shared" si="118"/>
        <v>844436</v>
      </c>
      <c r="I1020" s="48">
        <f t="shared" si="118"/>
        <v>0</v>
      </c>
      <c r="J1020" s="48">
        <f t="shared" si="118"/>
        <v>0</v>
      </c>
      <c r="K1020" s="48">
        <f t="shared" si="118"/>
        <v>844436</v>
      </c>
      <c r="L1020" s="103">
        <f t="shared" si="114"/>
        <v>100</v>
      </c>
      <c r="M1020" s="75">
        <f t="shared" si="115"/>
        <v>0</v>
      </c>
    </row>
    <row r="1021" spans="1:13" x14ac:dyDescent="0.2">
      <c r="A1021" s="4"/>
      <c r="B1021" s="4"/>
      <c r="C1021" s="4"/>
      <c r="D1021" s="4">
        <v>611225</v>
      </c>
      <c r="E1021" s="258"/>
      <c r="F1021" s="5" t="s">
        <v>17</v>
      </c>
      <c r="G1021" s="48">
        <f t="shared" si="118"/>
        <v>256235</v>
      </c>
      <c r="H1021" s="48">
        <f t="shared" si="118"/>
        <v>256235</v>
      </c>
      <c r="I1021" s="48">
        <f t="shared" si="118"/>
        <v>0</v>
      </c>
      <c r="J1021" s="48">
        <f t="shared" si="118"/>
        <v>0</v>
      </c>
      <c r="K1021" s="48">
        <f t="shared" si="118"/>
        <v>256235</v>
      </c>
      <c r="L1021" s="103">
        <f t="shared" si="114"/>
        <v>100</v>
      </c>
      <c r="M1021" s="75">
        <f t="shared" si="115"/>
        <v>0</v>
      </c>
    </row>
    <row r="1022" spans="1:13" x14ac:dyDescent="0.2">
      <c r="A1022" s="4"/>
      <c r="B1022" s="4"/>
      <c r="C1022" s="4"/>
      <c r="D1022" s="4">
        <v>611226</v>
      </c>
      <c r="E1022" s="258"/>
      <c r="F1022" s="5" t="s">
        <v>530</v>
      </c>
      <c r="G1022" s="48">
        <f>G1497</f>
        <v>0</v>
      </c>
      <c r="H1022" s="48">
        <f t="shared" ref="H1022:K1022" si="119">H1497</f>
        <v>0</v>
      </c>
      <c r="I1022" s="48">
        <f t="shared" si="119"/>
        <v>0</v>
      </c>
      <c r="J1022" s="48">
        <f t="shared" si="119"/>
        <v>0</v>
      </c>
      <c r="K1022" s="48">
        <f t="shared" si="119"/>
        <v>0</v>
      </c>
      <c r="L1022" s="103" t="e">
        <f t="shared" si="114"/>
        <v>#DIV/0!</v>
      </c>
      <c r="M1022" s="75">
        <f t="shared" si="115"/>
        <v>0</v>
      </c>
    </row>
    <row r="1023" spans="1:13" x14ac:dyDescent="0.2">
      <c r="A1023" s="4"/>
      <c r="B1023" s="4"/>
      <c r="C1023" s="4"/>
      <c r="D1023" s="4">
        <v>611227</v>
      </c>
      <c r="E1023" s="258"/>
      <c r="F1023" s="5" t="s">
        <v>19</v>
      </c>
      <c r="G1023" s="48">
        <f t="shared" ref="G1023:K1024" si="120">G1081+G1112+G1143+G1173+G1204+G1234+G1265+G1295+G1325+G1355+G1384+G1413+G1443+G1498+G1550+G1603+G1653+G1706+G1756+G1809+G1858</f>
        <v>548867</v>
      </c>
      <c r="H1023" s="48">
        <f t="shared" si="120"/>
        <v>548867</v>
      </c>
      <c r="I1023" s="48">
        <f t="shared" si="120"/>
        <v>0</v>
      </c>
      <c r="J1023" s="48">
        <f t="shared" si="120"/>
        <v>0</v>
      </c>
      <c r="K1023" s="48">
        <f t="shared" si="120"/>
        <v>548867</v>
      </c>
      <c r="L1023" s="103">
        <f t="shared" si="114"/>
        <v>100</v>
      </c>
      <c r="M1023" s="75">
        <f t="shared" si="115"/>
        <v>0</v>
      </c>
    </row>
    <row r="1024" spans="1:13" x14ac:dyDescent="0.2">
      <c r="A1024" s="4"/>
      <c r="B1024" s="4"/>
      <c r="C1024" s="4"/>
      <c r="D1024" s="9">
        <v>612100</v>
      </c>
      <c r="E1024" s="259"/>
      <c r="F1024" s="10" t="s">
        <v>20</v>
      </c>
      <c r="G1024" s="45">
        <f t="shared" si="120"/>
        <v>1709070</v>
      </c>
      <c r="H1024" s="45">
        <f t="shared" si="120"/>
        <v>1709070</v>
      </c>
      <c r="I1024" s="45">
        <f t="shared" si="120"/>
        <v>0</v>
      </c>
      <c r="J1024" s="45">
        <f t="shared" si="120"/>
        <v>0</v>
      </c>
      <c r="K1024" s="45">
        <f t="shared" si="120"/>
        <v>1709070</v>
      </c>
      <c r="L1024" s="101">
        <f t="shared" si="114"/>
        <v>100</v>
      </c>
      <c r="M1024" s="102">
        <f t="shared" si="115"/>
        <v>0</v>
      </c>
    </row>
    <row r="1025" spans="1:13" x14ac:dyDescent="0.2">
      <c r="A1025" s="4"/>
      <c r="B1025" s="4"/>
      <c r="C1025" s="4"/>
      <c r="D1025" s="9">
        <v>612200</v>
      </c>
      <c r="E1025" s="259"/>
      <c r="F1025" s="10" t="s">
        <v>485</v>
      </c>
      <c r="G1025" s="45">
        <f>G1083+G1114+G1175+G1236+G1552+G1655</f>
        <v>13500</v>
      </c>
      <c r="H1025" s="45">
        <f>H1083+H1114+H1175+H1236+H1552+H1655</f>
        <v>13500</v>
      </c>
      <c r="I1025" s="45">
        <f>I1083+I1114+I1175+I1236+I1552+I1655</f>
        <v>0</v>
      </c>
      <c r="J1025" s="45">
        <f>J1083+J1114+J1175+J1236+J1552+J1655</f>
        <v>0</v>
      </c>
      <c r="K1025" s="45">
        <f>K1083+K1114+K1175+K1236+K1552+K1655</f>
        <v>13500</v>
      </c>
      <c r="L1025" s="101">
        <f t="shared" si="114"/>
        <v>100</v>
      </c>
      <c r="M1025" s="102">
        <f t="shared" si="115"/>
        <v>0</v>
      </c>
    </row>
    <row r="1026" spans="1:13" x14ac:dyDescent="0.2">
      <c r="A1026" s="4"/>
      <c r="B1026" s="4"/>
      <c r="C1026" s="4"/>
      <c r="D1026" s="9">
        <v>613000</v>
      </c>
      <c r="E1026" s="259"/>
      <c r="F1026" s="10" t="s">
        <v>185</v>
      </c>
      <c r="G1026" s="45">
        <f>SUM(G1027+G1030+G1033+G1036+G1040+G1041+G1042+G1043+G1044)</f>
        <v>1272776</v>
      </c>
      <c r="H1026" s="45">
        <f t="shared" ref="H1026:K1026" si="121">SUM(H1027+H1030+H1033+H1036+H1040+H1041+H1042+H1043+H1044)</f>
        <v>1176942</v>
      </c>
      <c r="I1026" s="45">
        <f t="shared" si="121"/>
        <v>44577</v>
      </c>
      <c r="J1026" s="45">
        <f t="shared" si="121"/>
        <v>51257</v>
      </c>
      <c r="K1026" s="45">
        <f t="shared" si="121"/>
        <v>1272776</v>
      </c>
      <c r="L1026" s="101">
        <f t="shared" si="114"/>
        <v>100</v>
      </c>
      <c r="M1026" s="102">
        <f t="shared" si="115"/>
        <v>0</v>
      </c>
    </row>
    <row r="1027" spans="1:13" x14ac:dyDescent="0.2">
      <c r="A1027" s="4"/>
      <c r="B1027" s="4"/>
      <c r="C1027" s="4"/>
      <c r="D1027" s="11">
        <v>613100</v>
      </c>
      <c r="E1027" s="257"/>
      <c r="F1027" s="10" t="s">
        <v>175</v>
      </c>
      <c r="G1027" s="45">
        <f>SUM(G1028:G1029)</f>
        <v>64500</v>
      </c>
      <c r="H1027" s="45">
        <f t="shared" ref="H1027:K1027" si="122">SUM(H1028:H1029)</f>
        <v>64500</v>
      </c>
      <c r="I1027" s="45">
        <f t="shared" si="122"/>
        <v>0</v>
      </c>
      <c r="J1027" s="45">
        <f t="shared" si="122"/>
        <v>0</v>
      </c>
      <c r="K1027" s="45">
        <f t="shared" si="122"/>
        <v>64500</v>
      </c>
      <c r="L1027" s="101">
        <f t="shared" si="114"/>
        <v>100</v>
      </c>
      <c r="M1027" s="102">
        <f t="shared" si="115"/>
        <v>0</v>
      </c>
    </row>
    <row r="1028" spans="1:13" x14ac:dyDescent="0.2">
      <c r="A1028" s="4"/>
      <c r="B1028" s="4"/>
      <c r="C1028" s="4"/>
      <c r="D1028" s="4">
        <v>613110</v>
      </c>
      <c r="E1028" s="258"/>
      <c r="F1028" s="5" t="s">
        <v>174</v>
      </c>
      <c r="G1028" s="48">
        <f t="shared" ref="G1028:K1029" si="123">G1086+G1117+G1147+G1178+G1208+G1239+G1269+G1299+G1329+G1359+G1388+G1417+G1447+G1502+G1555+G1607+G1658+G1710+G1760+G1813+G1862</f>
        <v>25000</v>
      </c>
      <c r="H1028" s="48">
        <f t="shared" si="123"/>
        <v>25000</v>
      </c>
      <c r="I1028" s="48">
        <f t="shared" si="123"/>
        <v>0</v>
      </c>
      <c r="J1028" s="48">
        <f t="shared" si="123"/>
        <v>0</v>
      </c>
      <c r="K1028" s="48">
        <f t="shared" si="123"/>
        <v>25000</v>
      </c>
      <c r="L1028" s="103">
        <f t="shared" si="114"/>
        <v>100</v>
      </c>
      <c r="M1028" s="75">
        <f t="shared" si="115"/>
        <v>0</v>
      </c>
    </row>
    <row r="1029" spans="1:13" x14ac:dyDescent="0.2">
      <c r="A1029" s="4"/>
      <c r="B1029" s="4"/>
      <c r="C1029" s="4"/>
      <c r="D1029" s="4">
        <v>613120</v>
      </c>
      <c r="E1029" s="258"/>
      <c r="F1029" s="5" t="s">
        <v>22</v>
      </c>
      <c r="G1029" s="48">
        <f t="shared" si="123"/>
        <v>39500</v>
      </c>
      <c r="H1029" s="48">
        <f t="shared" si="123"/>
        <v>39500</v>
      </c>
      <c r="I1029" s="48">
        <f t="shared" si="123"/>
        <v>0</v>
      </c>
      <c r="J1029" s="48">
        <f t="shared" si="123"/>
        <v>0</v>
      </c>
      <c r="K1029" s="48">
        <f t="shared" si="123"/>
        <v>39500</v>
      </c>
      <c r="L1029" s="103">
        <f t="shared" si="114"/>
        <v>100</v>
      </c>
      <c r="M1029" s="75">
        <f t="shared" si="115"/>
        <v>0</v>
      </c>
    </row>
    <row r="1030" spans="1:13" x14ac:dyDescent="0.2">
      <c r="A1030" s="4"/>
      <c r="B1030" s="4"/>
      <c r="C1030" s="4"/>
      <c r="D1030" s="11">
        <v>613200</v>
      </c>
      <c r="E1030" s="257"/>
      <c r="F1030" s="10" t="s">
        <v>186</v>
      </c>
      <c r="G1030" s="45">
        <f>SUM(G1031:G1032)</f>
        <v>342100</v>
      </c>
      <c r="H1030" s="45">
        <f t="shared" ref="H1030:K1030" si="124">SUM(H1031:H1032)</f>
        <v>340100</v>
      </c>
      <c r="I1030" s="45">
        <f t="shared" si="124"/>
        <v>1000</v>
      </c>
      <c r="J1030" s="45">
        <f t="shared" si="124"/>
        <v>1000</v>
      </c>
      <c r="K1030" s="45">
        <f t="shared" si="124"/>
        <v>342100</v>
      </c>
      <c r="L1030" s="101">
        <f t="shared" si="114"/>
        <v>100</v>
      </c>
      <c r="M1030" s="102">
        <f t="shared" si="115"/>
        <v>0</v>
      </c>
    </row>
    <row r="1031" spans="1:13" x14ac:dyDescent="0.2">
      <c r="A1031" s="4"/>
      <c r="B1031" s="4"/>
      <c r="C1031" s="4"/>
      <c r="D1031" s="4">
        <v>613211</v>
      </c>
      <c r="E1031" s="258"/>
      <c r="F1031" s="5" t="s">
        <v>187</v>
      </c>
      <c r="G1031" s="48">
        <f t="shared" ref="G1031:K1032" si="125">SUM(G1450+G1505+G1558+G1610+G1661+G1713+G1763+G1816+G1865)</f>
        <v>80100</v>
      </c>
      <c r="H1031" s="48">
        <f t="shared" si="125"/>
        <v>78100</v>
      </c>
      <c r="I1031" s="48">
        <f t="shared" si="125"/>
        <v>1000</v>
      </c>
      <c r="J1031" s="48">
        <f t="shared" si="125"/>
        <v>1000</v>
      </c>
      <c r="K1031" s="48">
        <f t="shared" si="125"/>
        <v>80100</v>
      </c>
      <c r="L1031" s="103">
        <f t="shared" si="114"/>
        <v>100</v>
      </c>
      <c r="M1031" s="75">
        <f t="shared" si="115"/>
        <v>0</v>
      </c>
    </row>
    <row r="1032" spans="1:13" x14ac:dyDescent="0.2">
      <c r="A1032" s="4"/>
      <c r="B1032" s="4"/>
      <c r="C1032" s="4"/>
      <c r="D1032" s="4">
        <v>613212</v>
      </c>
      <c r="E1032" s="258"/>
      <c r="F1032" s="5" t="s">
        <v>188</v>
      </c>
      <c r="G1032" s="48">
        <f t="shared" si="125"/>
        <v>262000</v>
      </c>
      <c r="H1032" s="48">
        <f t="shared" si="125"/>
        <v>262000</v>
      </c>
      <c r="I1032" s="48">
        <f t="shared" si="125"/>
        <v>0</v>
      </c>
      <c r="J1032" s="48">
        <f t="shared" si="125"/>
        <v>0</v>
      </c>
      <c r="K1032" s="48">
        <f t="shared" si="125"/>
        <v>262000</v>
      </c>
      <c r="L1032" s="103">
        <f t="shared" si="114"/>
        <v>100</v>
      </c>
      <c r="M1032" s="75">
        <f t="shared" si="115"/>
        <v>0</v>
      </c>
    </row>
    <row r="1033" spans="1:13" x14ac:dyDescent="0.2">
      <c r="A1033" s="4"/>
      <c r="B1033" s="4"/>
      <c r="C1033" s="4"/>
      <c r="D1033" s="11">
        <v>613300</v>
      </c>
      <c r="E1033" s="257"/>
      <c r="F1033" s="10" t="s">
        <v>319</v>
      </c>
      <c r="G1033" s="45">
        <f>SUM(G1034:G1035)</f>
        <v>97100</v>
      </c>
      <c r="H1033" s="45">
        <f t="shared" ref="H1033:M1033" si="126">SUM(H1034:H1035)</f>
        <v>97100</v>
      </c>
      <c r="I1033" s="45">
        <f t="shared" si="126"/>
        <v>0</v>
      </c>
      <c r="J1033" s="45">
        <f t="shared" si="126"/>
        <v>0</v>
      </c>
      <c r="K1033" s="45">
        <f t="shared" si="126"/>
        <v>97100</v>
      </c>
      <c r="L1033" s="45">
        <f t="shared" si="126"/>
        <v>200</v>
      </c>
      <c r="M1033" s="45">
        <f t="shared" si="126"/>
        <v>0</v>
      </c>
    </row>
    <row r="1034" spans="1:13" x14ac:dyDescent="0.2">
      <c r="A1034" s="4"/>
      <c r="B1034" s="4"/>
      <c r="C1034" s="4"/>
      <c r="D1034" s="4">
        <v>613321</v>
      </c>
      <c r="E1034" s="258"/>
      <c r="F1034" s="5" t="s">
        <v>189</v>
      </c>
      <c r="G1034" s="48">
        <f t="shared" ref="G1034:K1035" si="127">SUM(G1453+G1508+G1561+G1613+G1664+G1716+G1766+G1819+G1868)</f>
        <v>67800</v>
      </c>
      <c r="H1034" s="48">
        <f t="shared" si="127"/>
        <v>67800</v>
      </c>
      <c r="I1034" s="48">
        <f t="shared" si="127"/>
        <v>0</v>
      </c>
      <c r="J1034" s="48">
        <f t="shared" si="127"/>
        <v>0</v>
      </c>
      <c r="K1034" s="48">
        <f t="shared" si="127"/>
        <v>67800</v>
      </c>
      <c r="L1034" s="103">
        <f t="shared" si="114"/>
        <v>100</v>
      </c>
      <c r="M1034" s="75">
        <f t="shared" si="115"/>
        <v>0</v>
      </c>
    </row>
    <row r="1035" spans="1:13" x14ac:dyDescent="0.2">
      <c r="A1035" s="4"/>
      <c r="B1035" s="4"/>
      <c r="C1035" s="4"/>
      <c r="D1035" s="4">
        <v>613311</v>
      </c>
      <c r="E1035" s="258"/>
      <c r="F1035" s="5" t="s">
        <v>206</v>
      </c>
      <c r="G1035" s="48">
        <f t="shared" si="127"/>
        <v>29300</v>
      </c>
      <c r="H1035" s="48">
        <f t="shared" si="127"/>
        <v>29300</v>
      </c>
      <c r="I1035" s="48">
        <f t="shared" si="127"/>
        <v>0</v>
      </c>
      <c r="J1035" s="48">
        <f t="shared" si="127"/>
        <v>0</v>
      </c>
      <c r="K1035" s="48">
        <f t="shared" si="127"/>
        <v>29300</v>
      </c>
      <c r="L1035" s="103">
        <f t="shared" si="114"/>
        <v>100</v>
      </c>
      <c r="M1035" s="75">
        <f t="shared" si="115"/>
        <v>0</v>
      </c>
    </row>
    <row r="1036" spans="1:13" x14ac:dyDescent="0.2">
      <c r="A1036" s="4"/>
      <c r="B1036" s="4"/>
      <c r="C1036" s="4"/>
      <c r="D1036" s="11">
        <v>613400</v>
      </c>
      <c r="E1036" s="257"/>
      <c r="F1036" s="10" t="s">
        <v>190</v>
      </c>
      <c r="G1036" s="45">
        <f>SUM(G1037:G1039)</f>
        <v>171053</v>
      </c>
      <c r="H1036" s="45">
        <f t="shared" ref="H1036:K1036" si="128">SUM(H1037:H1039)</f>
        <v>148933</v>
      </c>
      <c r="I1036" s="45">
        <f t="shared" si="128"/>
        <v>19120</v>
      </c>
      <c r="J1036" s="45">
        <f t="shared" si="128"/>
        <v>3000</v>
      </c>
      <c r="K1036" s="45">
        <f t="shared" si="128"/>
        <v>171053</v>
      </c>
      <c r="L1036" s="101">
        <f t="shared" si="114"/>
        <v>100</v>
      </c>
      <c r="M1036" s="102">
        <f t="shared" si="115"/>
        <v>0</v>
      </c>
    </row>
    <row r="1037" spans="1:13" ht="18" customHeight="1" x14ac:dyDescent="0.2">
      <c r="A1037" s="4"/>
      <c r="B1037" s="4"/>
      <c r="C1037" s="4"/>
      <c r="D1037" s="4">
        <v>613410</v>
      </c>
      <c r="E1037" s="258"/>
      <c r="F1037" s="5" t="s">
        <v>191</v>
      </c>
      <c r="G1037" s="48">
        <f>SUM(G1456+G1511+G1564+G1616+G1667+G1719+G1769+G1822+G1871)</f>
        <v>59520</v>
      </c>
      <c r="H1037" s="48">
        <f>SUM(H1456+H1511+H1564+H1616+H1667+H1719+H1769+H1822+H1871)</f>
        <v>46600</v>
      </c>
      <c r="I1037" s="48">
        <f>SUM(I1456+I1511+I1564+I1616+I1667+I1719+I1769+I1822+I1871)</f>
        <v>10920</v>
      </c>
      <c r="J1037" s="48">
        <f>SUM(J1456+J1511+J1564+J1616+J1667+J1719+J1769+J1822+J1871)</f>
        <v>2000</v>
      </c>
      <c r="K1037" s="48">
        <f>SUM(K1456+K1511+K1564+K1616+K1667+K1719+K1769+K1822+K1871)</f>
        <v>59520</v>
      </c>
      <c r="L1037" s="103">
        <f t="shared" si="114"/>
        <v>100</v>
      </c>
      <c r="M1037" s="75">
        <f t="shared" si="115"/>
        <v>0</v>
      </c>
    </row>
    <row r="1038" spans="1:13" ht="18" customHeight="1" x14ac:dyDescent="0.2">
      <c r="A1038" s="4"/>
      <c r="B1038" s="4"/>
      <c r="C1038" s="4"/>
      <c r="D1038" s="4">
        <v>613416</v>
      </c>
      <c r="E1038" s="258"/>
      <c r="F1038" s="5" t="s">
        <v>523</v>
      </c>
      <c r="G1038" s="48">
        <f>G1512</f>
        <v>21000</v>
      </c>
      <c r="H1038" s="48">
        <f t="shared" ref="H1038:J1038" si="129">H1512</f>
        <v>21000</v>
      </c>
      <c r="I1038" s="48">
        <f t="shared" si="129"/>
        <v>0</v>
      </c>
      <c r="J1038" s="48">
        <f t="shared" si="129"/>
        <v>0</v>
      </c>
      <c r="K1038" s="48">
        <f t="shared" ref="K1038" si="130">K1512</f>
        <v>21000</v>
      </c>
      <c r="L1038" s="103">
        <f t="shared" si="114"/>
        <v>100</v>
      </c>
      <c r="M1038" s="75">
        <f t="shared" si="115"/>
        <v>0</v>
      </c>
    </row>
    <row r="1039" spans="1:13" x14ac:dyDescent="0.2">
      <c r="A1039" s="4"/>
      <c r="B1039" s="4"/>
      <c r="C1039" s="4"/>
      <c r="D1039" s="4">
        <v>613430</v>
      </c>
      <c r="E1039" s="258"/>
      <c r="F1039" s="5" t="s">
        <v>192</v>
      </c>
      <c r="G1039" s="48">
        <f>SUM(G1457+G1513+G1565+G1617+G1668+G1720+G1770+G1823+G1872)</f>
        <v>90533</v>
      </c>
      <c r="H1039" s="48">
        <f>SUM(H1457+H1513+H1565+H1617+H1668+H1720+H1770+H1823+H1872)</f>
        <v>81333</v>
      </c>
      <c r="I1039" s="48">
        <f>SUM(I1457+I1513+I1565+I1617+I1668+I1720+I1770+I1823+I1872)</f>
        <v>8200</v>
      </c>
      <c r="J1039" s="48">
        <f>SUM(J1457+J1513+J1565+J1617+J1668+J1720+J1770+J1823+J1872)</f>
        <v>1000</v>
      </c>
      <c r="K1039" s="48">
        <f>SUM(K1457+K1513+K1565+K1617+K1668+K1720+K1770+K1823+K1872)</f>
        <v>90533</v>
      </c>
      <c r="L1039" s="103">
        <f t="shared" si="114"/>
        <v>100</v>
      </c>
      <c r="M1039" s="75">
        <f t="shared" si="115"/>
        <v>0</v>
      </c>
    </row>
    <row r="1040" spans="1:13" x14ac:dyDescent="0.2">
      <c r="A1040" s="4"/>
      <c r="B1040" s="4"/>
      <c r="C1040" s="4"/>
      <c r="D1040" s="11">
        <v>613500</v>
      </c>
      <c r="E1040" s="257"/>
      <c r="F1040" s="10" t="s">
        <v>26</v>
      </c>
      <c r="G1040" s="45">
        <f>SUM(G1458+G1514+G1566+G1669+G1771+G1824+G1873)</f>
        <v>3800</v>
      </c>
      <c r="H1040" s="45">
        <f>SUM(H1458+H1514+H1566+H1669+H1771+H1824+H1873)</f>
        <v>3800</v>
      </c>
      <c r="I1040" s="45">
        <f>SUM(I1458+I1514+I1566+I1669+I1771+I1824+I1873)</f>
        <v>0</v>
      </c>
      <c r="J1040" s="45">
        <f>SUM(J1458+J1514+J1566+J1669+J1771+J1824+J1873)</f>
        <v>0</v>
      </c>
      <c r="K1040" s="45">
        <f>SUM(K1458+K1514+K1566+K1669+K1771+K1824+K1873)</f>
        <v>3800</v>
      </c>
      <c r="L1040" s="101">
        <f t="shared" si="114"/>
        <v>100</v>
      </c>
      <c r="M1040" s="102">
        <f t="shared" si="115"/>
        <v>0</v>
      </c>
    </row>
    <row r="1041" spans="1:14" x14ac:dyDescent="0.2">
      <c r="A1041" s="4"/>
      <c r="B1041" s="4"/>
      <c r="C1041" s="4"/>
      <c r="D1041" s="11">
        <v>613600</v>
      </c>
      <c r="E1041" s="257"/>
      <c r="F1041" s="10" t="s">
        <v>27</v>
      </c>
      <c r="G1041" s="47">
        <f>SUM(G1459+G1721+G1772)</f>
        <v>18000</v>
      </c>
      <c r="H1041" s="47">
        <f>SUM(H1459+H1721+H1772)</f>
        <v>18000</v>
      </c>
      <c r="I1041" s="47">
        <f>SUM(I1459+I1721+I1772)</f>
        <v>0</v>
      </c>
      <c r="J1041" s="47">
        <f>SUM(J1459+J1721+J1772)</f>
        <v>0</v>
      </c>
      <c r="K1041" s="47">
        <f>SUM(K1459+K1721+K1772)</f>
        <v>18000</v>
      </c>
      <c r="L1041" s="101">
        <f t="shared" si="114"/>
        <v>100</v>
      </c>
      <c r="M1041" s="102">
        <f t="shared" si="115"/>
        <v>0</v>
      </c>
    </row>
    <row r="1042" spans="1:14" x14ac:dyDescent="0.2">
      <c r="A1042" s="4"/>
      <c r="B1042" s="4"/>
      <c r="C1042" s="4"/>
      <c r="D1042" s="11">
        <v>613700</v>
      </c>
      <c r="E1042" s="257"/>
      <c r="F1042" s="10" t="s">
        <v>28</v>
      </c>
      <c r="G1042" s="45">
        <f t="shared" ref="G1042:K1043" si="131">G1460+G1515+G1567+G1618+G1670+G1722+G1773+G1825+G1874</f>
        <v>97000</v>
      </c>
      <c r="H1042" s="45">
        <f t="shared" si="131"/>
        <v>82700</v>
      </c>
      <c r="I1042" s="45">
        <f t="shared" si="131"/>
        <v>13300</v>
      </c>
      <c r="J1042" s="45">
        <f t="shared" si="131"/>
        <v>1000</v>
      </c>
      <c r="K1042" s="45">
        <f t="shared" si="131"/>
        <v>97000</v>
      </c>
      <c r="L1042" s="101">
        <f t="shared" si="114"/>
        <v>100</v>
      </c>
      <c r="M1042" s="102">
        <f t="shared" si="115"/>
        <v>0</v>
      </c>
    </row>
    <row r="1043" spans="1:14" x14ac:dyDescent="0.2">
      <c r="A1043" s="4"/>
      <c r="B1043" s="4"/>
      <c r="C1043" s="4"/>
      <c r="D1043" s="11">
        <v>613800</v>
      </c>
      <c r="E1043" s="257"/>
      <c r="F1043" s="10" t="s">
        <v>201</v>
      </c>
      <c r="G1043" s="45">
        <f t="shared" si="131"/>
        <v>14157</v>
      </c>
      <c r="H1043" s="45">
        <f t="shared" si="131"/>
        <v>3000</v>
      </c>
      <c r="I1043" s="45">
        <f t="shared" si="131"/>
        <v>11157</v>
      </c>
      <c r="J1043" s="45">
        <f t="shared" si="131"/>
        <v>0</v>
      </c>
      <c r="K1043" s="45">
        <f t="shared" si="131"/>
        <v>14157</v>
      </c>
      <c r="L1043" s="101">
        <f t="shared" si="114"/>
        <v>100</v>
      </c>
      <c r="M1043" s="102">
        <f t="shared" si="115"/>
        <v>0</v>
      </c>
    </row>
    <row r="1044" spans="1:14" ht="33.75" x14ac:dyDescent="0.2">
      <c r="A1044" s="4"/>
      <c r="B1044" s="4"/>
      <c r="C1044" s="4"/>
      <c r="D1044" s="11">
        <v>613900</v>
      </c>
      <c r="E1044" s="257"/>
      <c r="F1044" s="14" t="s">
        <v>284</v>
      </c>
      <c r="G1044" s="45">
        <f>SUM(G1045:G1052)</f>
        <v>465066</v>
      </c>
      <c r="H1044" s="45">
        <f t="shared" ref="H1044:M1044" si="132">SUM(H1045:H1052)</f>
        <v>418809</v>
      </c>
      <c r="I1044" s="45">
        <f t="shared" si="132"/>
        <v>0</v>
      </c>
      <c r="J1044" s="45">
        <f t="shared" si="132"/>
        <v>46257</v>
      </c>
      <c r="K1044" s="45">
        <f t="shared" si="132"/>
        <v>465066</v>
      </c>
      <c r="L1044" s="45" t="e">
        <f t="shared" si="132"/>
        <v>#DIV/0!</v>
      </c>
      <c r="M1044" s="45">
        <f t="shared" si="132"/>
        <v>0</v>
      </c>
    </row>
    <row r="1045" spans="1:14" x14ac:dyDescent="0.2">
      <c r="A1045" s="4"/>
      <c r="B1045" s="4"/>
      <c r="C1045" s="4"/>
      <c r="D1045" s="4">
        <v>613910</v>
      </c>
      <c r="E1045" s="258"/>
      <c r="F1045" s="5" t="s">
        <v>194</v>
      </c>
      <c r="G1045" s="46">
        <f t="shared" ref="G1045:K1047" si="133">G1463+G1518+G1570+G1621+G1673+G1725+G1776+G1828+G1877</f>
        <v>20500</v>
      </c>
      <c r="H1045" s="46">
        <f t="shared" si="133"/>
        <v>20500</v>
      </c>
      <c r="I1045" s="46">
        <f t="shared" si="133"/>
        <v>0</v>
      </c>
      <c r="J1045" s="46">
        <f t="shared" si="133"/>
        <v>0</v>
      </c>
      <c r="K1045" s="46">
        <f t="shared" si="133"/>
        <v>20500</v>
      </c>
      <c r="L1045" s="103">
        <f t="shared" ref="L1045:L1061" si="134">K1045/G1045*100</f>
        <v>100</v>
      </c>
      <c r="M1045" s="75">
        <f t="shared" ref="M1045:M1061" si="135">K1045-G1045</f>
        <v>0</v>
      </c>
    </row>
    <row r="1046" spans="1:14" x14ac:dyDescent="0.2">
      <c r="A1046" s="4"/>
      <c r="B1046" s="4"/>
      <c r="C1046" s="4"/>
      <c r="D1046" s="4">
        <v>613914</v>
      </c>
      <c r="E1046" s="258"/>
      <c r="F1046" s="5" t="s">
        <v>195</v>
      </c>
      <c r="G1046" s="46">
        <f t="shared" si="133"/>
        <v>0</v>
      </c>
      <c r="H1046" s="46">
        <f t="shared" si="133"/>
        <v>0</v>
      </c>
      <c r="I1046" s="46">
        <f t="shared" si="133"/>
        <v>0</v>
      </c>
      <c r="J1046" s="46">
        <f t="shared" si="133"/>
        <v>0</v>
      </c>
      <c r="K1046" s="46">
        <f t="shared" si="133"/>
        <v>0</v>
      </c>
      <c r="L1046" s="103" t="e">
        <f t="shared" si="134"/>
        <v>#DIV/0!</v>
      </c>
      <c r="M1046" s="75">
        <f t="shared" si="135"/>
        <v>0</v>
      </c>
    </row>
    <row r="1047" spans="1:14" x14ac:dyDescent="0.2">
      <c r="A1047" s="4"/>
      <c r="B1047" s="4"/>
      <c r="C1047" s="4"/>
      <c r="D1047" s="4">
        <v>613920</v>
      </c>
      <c r="E1047" s="258"/>
      <c r="F1047" s="5" t="s">
        <v>196</v>
      </c>
      <c r="G1047" s="46">
        <f t="shared" si="133"/>
        <v>27700</v>
      </c>
      <c r="H1047" s="46">
        <f t="shared" si="133"/>
        <v>27700</v>
      </c>
      <c r="I1047" s="46">
        <f t="shared" si="133"/>
        <v>0</v>
      </c>
      <c r="J1047" s="46">
        <f t="shared" si="133"/>
        <v>0</v>
      </c>
      <c r="K1047" s="46">
        <f t="shared" si="133"/>
        <v>27700</v>
      </c>
      <c r="L1047" s="103">
        <f t="shared" si="134"/>
        <v>100</v>
      </c>
      <c r="M1047" s="75">
        <f t="shared" si="135"/>
        <v>0</v>
      </c>
    </row>
    <row r="1048" spans="1:14" ht="22.5" x14ac:dyDescent="0.2">
      <c r="A1048" s="4"/>
      <c r="B1048" s="4"/>
      <c r="C1048" s="4"/>
      <c r="D1048" s="4">
        <v>613976</v>
      </c>
      <c r="E1048" s="258"/>
      <c r="F1048" s="1" t="s">
        <v>322</v>
      </c>
      <c r="G1048" s="48">
        <f>G1089+G1120+G1150+G1181+G1211+G1242+G1272+G1302+G1332+G1362+G1391+G1420+G1467+G1522+G1574+G1625+G1677+G1729+G1780+G1832+G1881</f>
        <v>165022</v>
      </c>
      <c r="H1048" s="48">
        <f>H1089+H1120+H1150+H1181+H1211+H1242+H1272+H1302+H1332+H1362+H1391+H1420+H1467+H1522+H1574+H1625+H1677+H1729+H1780+H1832+H1881</f>
        <v>147022</v>
      </c>
      <c r="I1048" s="48">
        <f>I1089+I1120+I1150+I1181+I1211+I1242+I1272+I1302+I1332+I1362+I1391+I1420+I1467+I1522+I1574+I1625+I1677+I1729+I1780+I1832+I1881</f>
        <v>0</v>
      </c>
      <c r="J1048" s="48">
        <f>J1089+J1120+J1150+J1181+J1211+J1242+J1272+J1302+J1332+J1362+J1391+J1420+J1467+J1522+J1574+J1625+J1677+J1729+J1780+J1832+J1881</f>
        <v>18000</v>
      </c>
      <c r="K1048" s="48">
        <f>K1089+K1120+K1150+K1181+K1211+K1242+K1272+K1302+K1332+K1362+K1391+K1420+K1467+K1522+K1574+K1625+K1677+K1729+K1780+K1832+K1881</f>
        <v>165022</v>
      </c>
      <c r="L1048" s="103">
        <f t="shared" si="134"/>
        <v>100</v>
      </c>
      <c r="M1048" s="75">
        <f t="shared" si="135"/>
        <v>0</v>
      </c>
    </row>
    <row r="1049" spans="1:14" x14ac:dyDescent="0.2">
      <c r="A1049" s="4"/>
      <c r="B1049" s="4"/>
      <c r="C1049" s="4"/>
      <c r="D1049" s="4">
        <v>613974</v>
      </c>
      <c r="E1049" s="258"/>
      <c r="F1049" s="5" t="s">
        <v>250</v>
      </c>
      <c r="G1049" s="41">
        <f>G1466+G1521+G1573+G1624+G1676+G1728+G1831+G1779+G1880</f>
        <v>13526</v>
      </c>
      <c r="H1049" s="41">
        <f>H1466+H1521+H1573+H1624+H1676+H1728+H1831+H1779+H1880</f>
        <v>13526</v>
      </c>
      <c r="I1049" s="41">
        <f>I1466+I1521+I1573+I1624+I1676+I1728+I1831+I1779+I1880</f>
        <v>0</v>
      </c>
      <c r="J1049" s="41">
        <f>J1466+J1521+J1573+J1624+J1676+J1728+J1831+J1779+J1880</f>
        <v>0</v>
      </c>
      <c r="K1049" s="41">
        <f>K1466+K1521+K1573+K1624+K1676+K1728+K1831+K1779+K1880</f>
        <v>13526</v>
      </c>
      <c r="L1049" s="103">
        <f t="shared" si="134"/>
        <v>100</v>
      </c>
      <c r="M1049" s="75">
        <f t="shared" si="135"/>
        <v>0</v>
      </c>
    </row>
    <row r="1050" spans="1:14" x14ac:dyDescent="0.2">
      <c r="A1050" s="4"/>
      <c r="B1050" s="4"/>
      <c r="C1050" s="4"/>
      <c r="D1050" s="4">
        <v>613980</v>
      </c>
      <c r="E1050" s="258"/>
      <c r="F1050" s="1" t="s">
        <v>261</v>
      </c>
      <c r="G1050" s="48">
        <f t="shared" ref="G1050:K1051" si="136">G1090+G1121+G1151+G1182+G1212+G1243+G1273+G1303+G1333+G1363+G1392+G1421+G1468+G1523+G1575+G1626+G1678+G1730+G1781+G1833+G1882</f>
        <v>32102</v>
      </c>
      <c r="H1050" s="48">
        <f t="shared" si="136"/>
        <v>28935</v>
      </c>
      <c r="I1050" s="48">
        <f t="shared" si="136"/>
        <v>0</v>
      </c>
      <c r="J1050" s="48">
        <f t="shared" si="136"/>
        <v>3167</v>
      </c>
      <c r="K1050" s="48">
        <f t="shared" si="136"/>
        <v>32102</v>
      </c>
      <c r="L1050" s="103">
        <f t="shared" si="134"/>
        <v>100</v>
      </c>
      <c r="M1050" s="75">
        <f t="shared" si="135"/>
        <v>0</v>
      </c>
    </row>
    <row r="1051" spans="1:14" ht="22.5" x14ac:dyDescent="0.2">
      <c r="A1051" s="4"/>
      <c r="B1051" s="4"/>
      <c r="C1051" s="4"/>
      <c r="D1051" s="4">
        <v>613983</v>
      </c>
      <c r="E1051" s="258"/>
      <c r="F1051" s="1" t="s">
        <v>252</v>
      </c>
      <c r="G1051" s="48">
        <f t="shared" si="136"/>
        <v>118816</v>
      </c>
      <c r="H1051" s="48">
        <f t="shared" si="136"/>
        <v>118726</v>
      </c>
      <c r="I1051" s="48">
        <f t="shared" si="136"/>
        <v>0</v>
      </c>
      <c r="J1051" s="48">
        <f t="shared" si="136"/>
        <v>90</v>
      </c>
      <c r="K1051" s="48">
        <f t="shared" si="136"/>
        <v>118816</v>
      </c>
      <c r="L1051" s="103">
        <f t="shared" si="134"/>
        <v>100</v>
      </c>
      <c r="M1051" s="75">
        <f t="shared" si="135"/>
        <v>0</v>
      </c>
    </row>
    <row r="1052" spans="1:14" x14ac:dyDescent="0.2">
      <c r="A1052" s="4"/>
      <c r="B1052" s="4"/>
      <c r="C1052" s="4"/>
      <c r="D1052" s="4">
        <v>613990</v>
      </c>
      <c r="E1052" s="258"/>
      <c r="F1052" s="1" t="s">
        <v>67</v>
      </c>
      <c r="G1052" s="48">
        <f t="shared" ref="G1052:M1052" si="137">G1470+G1525+G1577+G1628+G1680+G1732+G1783+G1835+G1884</f>
        <v>87400</v>
      </c>
      <c r="H1052" s="48">
        <f t="shared" si="137"/>
        <v>62400</v>
      </c>
      <c r="I1052" s="48">
        <f t="shared" si="137"/>
        <v>0</v>
      </c>
      <c r="J1052" s="48">
        <f t="shared" si="137"/>
        <v>25000</v>
      </c>
      <c r="K1052" s="48">
        <f t="shared" si="137"/>
        <v>87400</v>
      </c>
      <c r="L1052" s="48" t="e">
        <f t="shared" si="137"/>
        <v>#DIV/0!</v>
      </c>
      <c r="M1052" s="48">
        <f t="shared" si="137"/>
        <v>0</v>
      </c>
      <c r="N1052" s="48"/>
    </row>
    <row r="1053" spans="1:14" x14ac:dyDescent="0.2">
      <c r="A1053" s="4"/>
      <c r="B1053" s="4"/>
      <c r="C1053" s="4"/>
      <c r="D1053" s="66">
        <v>821000</v>
      </c>
      <c r="E1053" s="280"/>
      <c r="F1053" s="67" t="s">
        <v>240</v>
      </c>
      <c r="G1053" s="88">
        <f>SUM(G1054:G1060)</f>
        <v>4037700</v>
      </c>
      <c r="H1053" s="88">
        <f t="shared" ref="H1053:K1053" si="138">SUM(H1054:H1060)</f>
        <v>1359500</v>
      </c>
      <c r="I1053" s="88">
        <f t="shared" si="138"/>
        <v>46200</v>
      </c>
      <c r="J1053" s="88">
        <f t="shared" si="138"/>
        <v>2473617</v>
      </c>
      <c r="K1053" s="88">
        <f t="shared" si="138"/>
        <v>3879317</v>
      </c>
      <c r="L1053" s="95">
        <f t="shared" si="134"/>
        <v>96.077395546969811</v>
      </c>
      <c r="M1053" s="93">
        <f t="shared" si="135"/>
        <v>-158383</v>
      </c>
    </row>
    <row r="1054" spans="1:14" x14ac:dyDescent="0.2">
      <c r="A1054" s="4"/>
      <c r="B1054" s="4"/>
      <c r="C1054" s="4"/>
      <c r="D1054" s="4">
        <v>821100</v>
      </c>
      <c r="E1054" s="258"/>
      <c r="F1054" s="1" t="s">
        <v>272</v>
      </c>
      <c r="G1054" s="294">
        <f>G1472</f>
        <v>15000</v>
      </c>
      <c r="H1054" s="294">
        <f>H1472</f>
        <v>15000</v>
      </c>
      <c r="I1054" s="294">
        <f>I1472</f>
        <v>0</v>
      </c>
      <c r="J1054" s="294">
        <f>J1472</f>
        <v>0</v>
      </c>
      <c r="K1054" s="294">
        <f>K1472</f>
        <v>15000</v>
      </c>
      <c r="L1054" s="74">
        <f t="shared" si="134"/>
        <v>100</v>
      </c>
      <c r="M1054" s="41">
        <f t="shared" si="135"/>
        <v>0</v>
      </c>
    </row>
    <row r="1055" spans="1:14" x14ac:dyDescent="0.2">
      <c r="A1055" s="4"/>
      <c r="B1055" s="4"/>
      <c r="C1055" s="4"/>
      <c r="D1055" s="4">
        <v>821200</v>
      </c>
      <c r="E1055" s="258"/>
      <c r="F1055" s="1" t="s">
        <v>228</v>
      </c>
      <c r="G1055" s="48">
        <f>G1473</f>
        <v>300000</v>
      </c>
      <c r="H1055" s="48">
        <f>H1473</f>
        <v>180000</v>
      </c>
      <c r="I1055" s="48">
        <f>I1473</f>
        <v>0</v>
      </c>
      <c r="J1055" s="48">
        <f>J1473</f>
        <v>200000</v>
      </c>
      <c r="K1055" s="83">
        <f>SUM(H1055:J1055)</f>
        <v>380000</v>
      </c>
      <c r="L1055" s="74">
        <f t="shared" si="134"/>
        <v>126.66666666666666</v>
      </c>
      <c r="M1055" s="41">
        <f t="shared" si="135"/>
        <v>80000</v>
      </c>
    </row>
    <row r="1056" spans="1:14" x14ac:dyDescent="0.2">
      <c r="A1056" s="4"/>
      <c r="B1056" s="4"/>
      <c r="C1056" s="4"/>
      <c r="D1056" s="4">
        <v>821310</v>
      </c>
      <c r="E1056" s="258"/>
      <c r="F1056" s="1" t="s">
        <v>229</v>
      </c>
      <c r="G1056" s="48">
        <f>G1474+G1529+G1579+G1630+G1682+G1734+G1785+G1837+G1886</f>
        <v>1211700</v>
      </c>
      <c r="H1056" s="48">
        <f>H1474+H1529+H1579+H1630+H1682+H1734+H1785+H1837+H1886</f>
        <v>127500</v>
      </c>
      <c r="I1056" s="48">
        <f>I1474+I1529+I1579+I1630+I1682+I1734+I1785+I1837+I1886</f>
        <v>24200</v>
      </c>
      <c r="J1056" s="48">
        <f>J1474+J1529+J1579+J1630+J1682+J1734+J1785+J1837+J1886</f>
        <v>586617</v>
      </c>
      <c r="K1056" s="48">
        <f>K1474+K1529+K1579+K1630+K1682+K1734+K1785+K1837+K1886</f>
        <v>738317</v>
      </c>
      <c r="L1056" s="74">
        <f t="shared" si="134"/>
        <v>60.932326483453004</v>
      </c>
      <c r="M1056" s="41">
        <f t="shared" si="135"/>
        <v>-473383</v>
      </c>
    </row>
    <row r="1057" spans="1:13" x14ac:dyDescent="0.2">
      <c r="A1057" s="4"/>
      <c r="B1057" s="4"/>
      <c r="C1057" s="4"/>
      <c r="D1057" s="4">
        <v>821320</v>
      </c>
      <c r="E1057" s="258"/>
      <c r="F1057" s="1" t="s">
        <v>601</v>
      </c>
      <c r="G1057" s="48">
        <f>G1580</f>
        <v>0</v>
      </c>
      <c r="H1057" s="48">
        <f t="shared" ref="H1057:K1057" si="139">H1580</f>
        <v>0</v>
      </c>
      <c r="I1057" s="48">
        <f t="shared" si="139"/>
        <v>0</v>
      </c>
      <c r="J1057" s="48">
        <f t="shared" si="139"/>
        <v>335000</v>
      </c>
      <c r="K1057" s="48">
        <f t="shared" si="139"/>
        <v>335000</v>
      </c>
      <c r="L1057" s="74" t="e">
        <f t="shared" si="134"/>
        <v>#DIV/0!</v>
      </c>
      <c r="M1057" s="41">
        <f t="shared" si="135"/>
        <v>335000</v>
      </c>
    </row>
    <row r="1058" spans="1:13" x14ac:dyDescent="0.2">
      <c r="A1058" s="4"/>
      <c r="B1058" s="4"/>
      <c r="C1058" s="4"/>
      <c r="D1058" s="4">
        <v>821400</v>
      </c>
      <c r="E1058" s="258"/>
      <c r="F1058" s="1" t="s">
        <v>234</v>
      </c>
      <c r="G1058" s="48">
        <f>G1683+G1786+G1887</f>
        <v>40000</v>
      </c>
      <c r="H1058" s="48">
        <f t="shared" ref="H1058:K1058" si="140">H1683+H1786+H1887</f>
        <v>20000</v>
      </c>
      <c r="I1058" s="48">
        <f t="shared" si="140"/>
        <v>20000</v>
      </c>
      <c r="J1058" s="48">
        <f t="shared" si="140"/>
        <v>0</v>
      </c>
      <c r="K1058" s="48">
        <f t="shared" si="140"/>
        <v>40000</v>
      </c>
      <c r="L1058" s="74">
        <f t="shared" si="134"/>
        <v>100</v>
      </c>
      <c r="M1058" s="41">
        <f t="shared" si="135"/>
        <v>0</v>
      </c>
    </row>
    <row r="1059" spans="1:13" x14ac:dyDescent="0.2">
      <c r="A1059" s="4"/>
      <c r="B1059" s="4"/>
      <c r="C1059" s="4"/>
      <c r="D1059" s="4">
        <v>821500</v>
      </c>
      <c r="E1059" s="258"/>
      <c r="F1059" s="1" t="s">
        <v>372</v>
      </c>
      <c r="G1059" s="48">
        <f>G1475+G1527+G1581+G1631+G1684+G1787</f>
        <v>318000</v>
      </c>
      <c r="H1059" s="48">
        <f>H1475+H1527+H1581+H1631+H1684+H1787</f>
        <v>137000</v>
      </c>
      <c r="I1059" s="48">
        <f>I1475+I1527+I1581+I1631+I1684+I1787</f>
        <v>0</v>
      </c>
      <c r="J1059" s="48">
        <f>J1475+J1527+J1581+J1631+J1684+J1787</f>
        <v>101000</v>
      </c>
      <c r="K1059" s="48">
        <f>K1475+K1527+K1581+K1631+K1684+K1787</f>
        <v>238000</v>
      </c>
      <c r="L1059" s="74">
        <f t="shared" si="134"/>
        <v>74.842767295597483</v>
      </c>
      <c r="M1059" s="41">
        <f t="shared" si="135"/>
        <v>-80000</v>
      </c>
    </row>
    <row r="1060" spans="1:13" x14ac:dyDescent="0.2">
      <c r="A1060" s="4"/>
      <c r="B1060" s="4"/>
      <c r="C1060" s="4"/>
      <c r="D1060" s="4">
        <v>821610</v>
      </c>
      <c r="E1060" s="258"/>
      <c r="F1060" s="1" t="s">
        <v>321</v>
      </c>
      <c r="G1060" s="48">
        <f>G1476+G1528+G1582+G1632+G1685+G1735+G1788+G1838+G1888</f>
        <v>2153000</v>
      </c>
      <c r="H1060" s="48">
        <f>H1476+H1528+H1582+H1632+H1685+H1735+H1788+H1838+H1888</f>
        <v>880000</v>
      </c>
      <c r="I1060" s="48">
        <f>I1476+I1528+I1582+I1632+I1685+I1735+I1788+I1838+I1888</f>
        <v>2000</v>
      </c>
      <c r="J1060" s="48">
        <f>J1476+J1528+J1582+J1632+J1685+J1735+J1788+J1838+J1888</f>
        <v>1251000</v>
      </c>
      <c r="K1060" s="48">
        <f>K1476+K1528+K1582+K1632+K1685+K1735+K1788+K1838+K1888</f>
        <v>2133000</v>
      </c>
      <c r="L1060" s="74">
        <f t="shared" si="134"/>
        <v>99.071063632141204</v>
      </c>
      <c r="M1060" s="41">
        <f t="shared" si="135"/>
        <v>-20000</v>
      </c>
    </row>
    <row r="1061" spans="1:13" x14ac:dyDescent="0.2">
      <c r="A1061" s="4"/>
      <c r="B1061" s="4"/>
      <c r="C1061" s="4"/>
      <c r="D1061" s="4"/>
      <c r="E1061" s="258"/>
      <c r="F1061" s="2" t="s">
        <v>46</v>
      </c>
      <c r="G1061" s="88">
        <f>G1092+G1123+G1153+G1184+G1214+G1245+G1275+G1305+G1335+G1365+G1394+G1423+G1477+G1530+G1583+G1633+G1686+G1736+G1789+G1839+G1889</f>
        <v>1084</v>
      </c>
      <c r="H1061" s="88">
        <f>H1092+H1123+H1153+H1184+H1214+H1245+H1275+H1305+H1335+H1365+H1394+H1423+H1477+H1530+H1583+H1633+H1686+H1736+H1789+H1839+H1889</f>
        <v>1084</v>
      </c>
      <c r="I1061" s="88">
        <f>I1092+I1123+I1153+I1184+I1214+I1245+I1275+I1305+I1335+I1365+I1394+I1423+I1477+I1530+I1583+I1633+I1686+I1736+I1789+I1839+I1889</f>
        <v>0</v>
      </c>
      <c r="J1061" s="88">
        <f>J1092+J1123+J1153+J1184+J1214+J1245+J1275+J1305+J1335+J1365+J1394+J1423+J1477+J1530+J1583+J1633+J1686+J1736+J1789+J1839+J1889</f>
        <v>0</v>
      </c>
      <c r="K1061" s="88">
        <f>K1092+K1123+K1153+K1184+K1214+K1245+K1275+K1305+K1335+K1365+K1394+K1423+K1477+K1530+K1583+K1633+K1686+K1736+K1789+K1839+K1889</f>
        <v>1084</v>
      </c>
      <c r="L1061" s="95">
        <f t="shared" si="134"/>
        <v>100</v>
      </c>
      <c r="M1061" s="93">
        <f t="shared" si="135"/>
        <v>0</v>
      </c>
    </row>
    <row r="1062" spans="1:13" x14ac:dyDescent="0.2">
      <c r="A1062" s="242"/>
      <c r="B1062" s="212"/>
      <c r="E1062" s="274"/>
      <c r="G1062" s="51"/>
      <c r="H1062" s="51"/>
      <c r="I1062" s="51"/>
      <c r="J1062" s="51"/>
      <c r="K1062" s="51"/>
      <c r="L1062" s="31"/>
      <c r="M1062" s="22"/>
    </row>
    <row r="1063" spans="1:13" x14ac:dyDescent="0.2">
      <c r="E1063" s="274"/>
      <c r="G1063" s="57"/>
      <c r="H1063" s="57"/>
      <c r="I1063" s="57"/>
      <c r="J1063" s="57"/>
      <c r="K1063" s="57"/>
      <c r="L1063" s="35"/>
      <c r="M1063" s="23"/>
    </row>
    <row r="1064" spans="1:13" ht="12.75" customHeight="1" x14ac:dyDescent="0.2">
      <c r="A1064" s="5" t="s">
        <v>48</v>
      </c>
      <c r="B1064" s="5" t="s">
        <v>49</v>
      </c>
      <c r="C1064" s="5" t="s">
        <v>50</v>
      </c>
      <c r="D1064" s="3" t="s">
        <v>7</v>
      </c>
      <c r="E1064" s="81" t="s">
        <v>130</v>
      </c>
      <c r="F1064" s="3" t="s">
        <v>51</v>
      </c>
      <c r="G1064" s="520" t="s">
        <v>557</v>
      </c>
      <c r="H1064" s="514" t="s">
        <v>328</v>
      </c>
      <c r="I1064" s="514" t="s">
        <v>500</v>
      </c>
      <c r="J1064" s="516" t="s">
        <v>324</v>
      </c>
      <c r="K1064" s="512" t="s">
        <v>583</v>
      </c>
      <c r="L1064" s="15" t="s">
        <v>52</v>
      </c>
      <c r="M1064" s="3" t="s">
        <v>123</v>
      </c>
    </row>
    <row r="1065" spans="1:13" ht="33" customHeight="1" x14ac:dyDescent="0.2">
      <c r="A1065" s="5" t="s">
        <v>53</v>
      </c>
      <c r="B1065" s="5"/>
      <c r="C1065" s="5" t="s">
        <v>54</v>
      </c>
      <c r="D1065" s="3" t="s">
        <v>11</v>
      </c>
      <c r="E1065" s="81" t="s">
        <v>131</v>
      </c>
      <c r="F1065" s="3" t="s">
        <v>55</v>
      </c>
      <c r="G1065" s="522"/>
      <c r="H1065" s="515"/>
      <c r="I1065" s="513"/>
      <c r="J1065" s="517"/>
      <c r="K1065" s="523"/>
      <c r="L1065" s="15" t="s">
        <v>325</v>
      </c>
      <c r="M1065" s="3" t="s">
        <v>326</v>
      </c>
    </row>
    <row r="1066" spans="1:13" x14ac:dyDescent="0.2">
      <c r="A1066" s="85">
        <v>1</v>
      </c>
      <c r="B1066" s="85">
        <v>2</v>
      </c>
      <c r="C1066" s="85">
        <v>3</v>
      </c>
      <c r="D1066" s="85">
        <v>4</v>
      </c>
      <c r="E1066" s="275">
        <v>5</v>
      </c>
      <c r="F1066" s="85">
        <v>6</v>
      </c>
      <c r="G1066" s="85">
        <v>7</v>
      </c>
      <c r="H1066" s="85">
        <v>8</v>
      </c>
      <c r="I1066" s="85">
        <v>9</v>
      </c>
      <c r="J1066" s="85">
        <v>10</v>
      </c>
      <c r="K1066" s="209" t="s">
        <v>327</v>
      </c>
      <c r="L1066" s="86">
        <v>12</v>
      </c>
      <c r="M1066" s="85">
        <v>13</v>
      </c>
    </row>
    <row r="1067" spans="1:13" x14ac:dyDescent="0.2">
      <c r="A1067" s="85"/>
      <c r="B1067" s="5"/>
      <c r="C1067" s="5"/>
      <c r="D1067" s="3"/>
      <c r="E1067" s="81"/>
      <c r="F1067" s="10" t="s">
        <v>80</v>
      </c>
      <c r="G1067" s="41"/>
      <c r="H1067" s="41"/>
      <c r="I1067" s="46"/>
      <c r="J1067" s="46"/>
      <c r="K1067" s="46"/>
      <c r="L1067" s="27"/>
      <c r="M1067" s="5"/>
    </row>
    <row r="1068" spans="1:13" x14ac:dyDescent="0.2">
      <c r="A1068" s="3"/>
      <c r="B1068" s="3" t="s">
        <v>71</v>
      </c>
      <c r="C1068" s="3" t="s">
        <v>58</v>
      </c>
      <c r="D1068" s="3"/>
      <c r="E1068" s="81"/>
      <c r="F1068" s="9" t="s">
        <v>83</v>
      </c>
      <c r="G1068" s="41"/>
      <c r="H1068" s="41"/>
      <c r="I1068" s="46"/>
      <c r="J1068" s="46"/>
      <c r="K1068" s="46"/>
      <c r="L1068" s="27"/>
      <c r="M1068" s="5"/>
    </row>
    <row r="1069" spans="1:13" x14ac:dyDescent="0.2">
      <c r="A1069" s="4"/>
      <c r="B1069" s="4"/>
      <c r="C1069" s="4"/>
      <c r="D1069" s="4"/>
      <c r="E1069" s="258"/>
      <c r="F1069" s="2" t="s">
        <v>275</v>
      </c>
      <c r="G1069" s="88">
        <f>SUM(G1070)</f>
        <v>5402369</v>
      </c>
      <c r="H1069" s="88">
        <f>SUM(H1070)</f>
        <v>5402369</v>
      </c>
      <c r="I1069" s="88">
        <f>SUM(I1070)</f>
        <v>0</v>
      </c>
      <c r="J1069" s="88">
        <f>SUM(J1070)</f>
        <v>0</v>
      </c>
      <c r="K1069" s="87">
        <f t="shared" ref="K1069:K1092" si="141">SUM(H1069:J1069)</f>
        <v>5402369</v>
      </c>
      <c r="L1069" s="76">
        <f t="shared" ref="L1069:L1092" si="142">K1069/G1069*100</f>
        <v>100</v>
      </c>
      <c r="M1069" s="7">
        <f t="shared" ref="M1069:M1092" si="143">K1069-G1069</f>
        <v>0</v>
      </c>
    </row>
    <row r="1070" spans="1:13" ht="18.75" customHeight="1" x14ac:dyDescent="0.2">
      <c r="A1070" s="4"/>
      <c r="B1070" s="4"/>
      <c r="C1070" s="4"/>
      <c r="D1070" s="64">
        <v>610000</v>
      </c>
      <c r="E1070" s="260"/>
      <c r="F1070" s="65" t="s">
        <v>242</v>
      </c>
      <c r="G1070" s="45">
        <f>SUM(G1071+G1082+G1083+G1084)</f>
        <v>5402369</v>
      </c>
      <c r="H1070" s="45">
        <f>SUM(H1071+H1082+H1083+H1084)</f>
        <v>5402369</v>
      </c>
      <c r="I1070" s="45">
        <f>SUM(I1071+I1082+I1084)</f>
        <v>0</v>
      </c>
      <c r="J1070" s="45">
        <f>SUM(J1071+J1082+J1084)</f>
        <v>0</v>
      </c>
      <c r="K1070" s="50">
        <f t="shared" si="141"/>
        <v>5402369</v>
      </c>
      <c r="L1070" s="76">
        <f t="shared" si="142"/>
        <v>100</v>
      </c>
      <c r="M1070" s="7">
        <f t="shared" si="143"/>
        <v>0</v>
      </c>
    </row>
    <row r="1071" spans="1:13" x14ac:dyDescent="0.2">
      <c r="A1071" s="4"/>
      <c r="B1071" s="4"/>
      <c r="C1071" s="4"/>
      <c r="D1071" s="9">
        <v>611000</v>
      </c>
      <c r="E1071" s="259"/>
      <c r="F1071" s="10" t="s">
        <v>13</v>
      </c>
      <c r="G1071" s="45">
        <f>SUM(G1072+G1076)</f>
        <v>5172861</v>
      </c>
      <c r="H1071" s="45">
        <f>SUM(H1072+H1076)</f>
        <v>5172861</v>
      </c>
      <c r="I1071" s="45">
        <f>SUM(I1072+I1076)</f>
        <v>0</v>
      </c>
      <c r="J1071" s="45">
        <f>SUM(J1072+J1076)</f>
        <v>0</v>
      </c>
      <c r="K1071" s="50">
        <f t="shared" si="141"/>
        <v>5172861</v>
      </c>
      <c r="L1071" s="73">
        <f t="shared" si="142"/>
        <v>100</v>
      </c>
      <c r="M1071" s="40">
        <f t="shared" si="143"/>
        <v>0</v>
      </c>
    </row>
    <row r="1072" spans="1:13" x14ac:dyDescent="0.2">
      <c r="A1072" s="4"/>
      <c r="B1072" s="4"/>
      <c r="C1072" s="4"/>
      <c r="D1072" s="11">
        <v>611100</v>
      </c>
      <c r="E1072" s="257" t="s">
        <v>435</v>
      </c>
      <c r="F1072" s="10" t="s">
        <v>317</v>
      </c>
      <c r="G1072" s="45">
        <f>SUM(G1073:G1075)</f>
        <v>4293870</v>
      </c>
      <c r="H1072" s="45">
        <f>SUM(H1073:H1075)</f>
        <v>4293870</v>
      </c>
      <c r="I1072" s="45">
        <f>SUM(I1073:I1075)</f>
        <v>0</v>
      </c>
      <c r="J1072" s="45">
        <f>SUM(J1073:J1075)</f>
        <v>0</v>
      </c>
      <c r="K1072" s="50">
        <f t="shared" si="141"/>
        <v>4293870</v>
      </c>
      <c r="L1072" s="73">
        <f t="shared" si="142"/>
        <v>100</v>
      </c>
      <c r="M1072" s="40">
        <f t="shared" si="143"/>
        <v>0</v>
      </c>
    </row>
    <row r="1073" spans="1:13" x14ac:dyDescent="0.2">
      <c r="A1073" s="4"/>
      <c r="B1073" s="4"/>
      <c r="C1073" s="4"/>
      <c r="D1073" s="12">
        <v>611110</v>
      </c>
      <c r="E1073" s="255"/>
      <c r="F1073" s="5" t="s">
        <v>255</v>
      </c>
      <c r="G1073" s="41">
        <v>2962770</v>
      </c>
      <c r="H1073" s="41">
        <v>2962770</v>
      </c>
      <c r="I1073" s="46"/>
      <c r="J1073" s="46"/>
      <c r="K1073" s="83">
        <f t="shared" si="141"/>
        <v>2962770</v>
      </c>
      <c r="L1073" s="74">
        <f t="shared" si="142"/>
        <v>100</v>
      </c>
      <c r="M1073" s="41">
        <f t="shared" si="143"/>
        <v>0</v>
      </c>
    </row>
    <row r="1074" spans="1:13" x14ac:dyDescent="0.2">
      <c r="A1074" s="4"/>
      <c r="B1074" s="4"/>
      <c r="C1074" s="4"/>
      <c r="D1074" s="12">
        <v>611130</v>
      </c>
      <c r="E1074" s="255"/>
      <c r="F1074" s="5" t="s">
        <v>14</v>
      </c>
      <c r="G1074" s="41">
        <v>1254100</v>
      </c>
      <c r="H1074" s="41">
        <v>1254100</v>
      </c>
      <c r="I1074" s="46"/>
      <c r="J1074" s="46"/>
      <c r="K1074" s="83">
        <f t="shared" si="141"/>
        <v>1254100</v>
      </c>
      <c r="L1074" s="74">
        <f t="shared" si="142"/>
        <v>100</v>
      </c>
      <c r="M1074" s="41">
        <f t="shared" si="143"/>
        <v>0</v>
      </c>
    </row>
    <row r="1075" spans="1:13" x14ac:dyDescent="0.2">
      <c r="A1075" s="4"/>
      <c r="B1075" s="4"/>
      <c r="C1075" s="4"/>
      <c r="D1075" s="12">
        <v>611155</v>
      </c>
      <c r="E1075" s="255"/>
      <c r="F1075" s="5" t="s">
        <v>18</v>
      </c>
      <c r="G1075" s="41">
        <v>77000</v>
      </c>
      <c r="H1075" s="41">
        <v>77000</v>
      </c>
      <c r="I1075" s="46"/>
      <c r="J1075" s="46"/>
      <c r="K1075" s="83">
        <f t="shared" si="141"/>
        <v>77000</v>
      </c>
      <c r="L1075" s="74">
        <f t="shared" si="142"/>
        <v>100</v>
      </c>
      <c r="M1075" s="41">
        <f t="shared" si="143"/>
        <v>0</v>
      </c>
    </row>
    <row r="1076" spans="1:13" x14ac:dyDescent="0.2">
      <c r="A1076" s="4"/>
      <c r="B1076" s="4"/>
      <c r="C1076" s="4"/>
      <c r="D1076" s="11">
        <v>611200</v>
      </c>
      <c r="E1076" s="257" t="s">
        <v>435</v>
      </c>
      <c r="F1076" s="10" t="s">
        <v>318</v>
      </c>
      <c r="G1076" s="45">
        <f>SUM(G1077:G1081)</f>
        <v>878991</v>
      </c>
      <c r="H1076" s="45">
        <f>SUM(H1077:H1081)</f>
        <v>878991</v>
      </c>
      <c r="I1076" s="45">
        <f>SUM(I1077:I1081)</f>
        <v>0</v>
      </c>
      <c r="J1076" s="45">
        <f>SUM(J1077:J1081)</f>
        <v>0</v>
      </c>
      <c r="K1076" s="50">
        <f t="shared" si="141"/>
        <v>878991</v>
      </c>
      <c r="L1076" s="73">
        <f t="shared" si="142"/>
        <v>100</v>
      </c>
      <c r="M1076" s="40">
        <f t="shared" si="143"/>
        <v>0</v>
      </c>
    </row>
    <row r="1077" spans="1:13" x14ac:dyDescent="0.2">
      <c r="A1077" s="4"/>
      <c r="B1077" s="4"/>
      <c r="C1077" s="4"/>
      <c r="D1077" s="12">
        <v>611211</v>
      </c>
      <c r="E1077" s="255"/>
      <c r="F1077" s="5" t="s">
        <v>310</v>
      </c>
      <c r="G1077" s="41">
        <v>184361</v>
      </c>
      <c r="H1077" s="41">
        <v>184361</v>
      </c>
      <c r="I1077" s="46"/>
      <c r="J1077" s="46"/>
      <c r="K1077" s="83">
        <f t="shared" si="141"/>
        <v>184361</v>
      </c>
      <c r="L1077" s="74">
        <f t="shared" si="142"/>
        <v>100</v>
      </c>
      <c r="M1077" s="41">
        <f t="shared" si="143"/>
        <v>0</v>
      </c>
    </row>
    <row r="1078" spans="1:13" x14ac:dyDescent="0.2">
      <c r="A1078" s="4"/>
      <c r="B1078" s="4"/>
      <c r="C1078" s="4"/>
      <c r="D1078" s="12">
        <v>611221</v>
      </c>
      <c r="E1078" s="255"/>
      <c r="F1078" s="5" t="s">
        <v>15</v>
      </c>
      <c r="G1078" s="41">
        <v>503360</v>
      </c>
      <c r="H1078" s="41">
        <v>503360</v>
      </c>
      <c r="I1078" s="46"/>
      <c r="J1078" s="46"/>
      <c r="K1078" s="83">
        <f t="shared" si="141"/>
        <v>503360</v>
      </c>
      <c r="L1078" s="74">
        <f t="shared" si="142"/>
        <v>100</v>
      </c>
      <c r="M1078" s="41">
        <f t="shared" si="143"/>
        <v>0</v>
      </c>
    </row>
    <row r="1079" spans="1:13" x14ac:dyDescent="0.2">
      <c r="A1079" s="4"/>
      <c r="B1079" s="4"/>
      <c r="C1079" s="4"/>
      <c r="D1079" s="4">
        <v>611224</v>
      </c>
      <c r="E1079" s="258"/>
      <c r="F1079" s="5" t="s">
        <v>16</v>
      </c>
      <c r="G1079" s="41">
        <v>101270</v>
      </c>
      <c r="H1079" s="41">
        <v>101270</v>
      </c>
      <c r="I1079" s="46"/>
      <c r="J1079" s="46"/>
      <c r="K1079" s="83">
        <f t="shared" si="141"/>
        <v>101270</v>
      </c>
      <c r="L1079" s="74">
        <f t="shared" si="142"/>
        <v>100</v>
      </c>
      <c r="M1079" s="41">
        <f t="shared" si="143"/>
        <v>0</v>
      </c>
    </row>
    <row r="1080" spans="1:13" x14ac:dyDescent="0.2">
      <c r="A1080" s="4"/>
      <c r="B1080" s="4"/>
      <c r="C1080" s="4"/>
      <c r="D1080" s="4">
        <v>611225</v>
      </c>
      <c r="E1080" s="258"/>
      <c r="F1080" s="5" t="s">
        <v>17</v>
      </c>
      <c r="G1080" s="41">
        <v>30000</v>
      </c>
      <c r="H1080" s="41">
        <v>30000</v>
      </c>
      <c r="I1080" s="46"/>
      <c r="J1080" s="46"/>
      <c r="K1080" s="83">
        <f t="shared" si="141"/>
        <v>30000</v>
      </c>
      <c r="L1080" s="74">
        <f t="shared" si="142"/>
        <v>100</v>
      </c>
      <c r="M1080" s="41">
        <f t="shared" si="143"/>
        <v>0</v>
      </c>
    </row>
    <row r="1081" spans="1:13" x14ac:dyDescent="0.2">
      <c r="A1081" s="4"/>
      <c r="B1081" s="4"/>
      <c r="C1081" s="4"/>
      <c r="D1081" s="4">
        <v>611227</v>
      </c>
      <c r="E1081" s="258"/>
      <c r="F1081" s="5" t="s">
        <v>19</v>
      </c>
      <c r="G1081" s="41">
        <v>60000</v>
      </c>
      <c r="H1081" s="41">
        <v>60000</v>
      </c>
      <c r="I1081" s="46"/>
      <c r="J1081" s="46"/>
      <c r="K1081" s="83">
        <f t="shared" si="141"/>
        <v>60000</v>
      </c>
      <c r="L1081" s="74">
        <f t="shared" si="142"/>
        <v>100</v>
      </c>
      <c r="M1081" s="41">
        <f t="shared" si="143"/>
        <v>0</v>
      </c>
    </row>
    <row r="1082" spans="1:13" x14ac:dyDescent="0.2">
      <c r="A1082" s="4"/>
      <c r="B1082" s="4"/>
      <c r="C1082" s="4"/>
      <c r="D1082" s="9">
        <v>612100</v>
      </c>
      <c r="E1082" s="259" t="s">
        <v>435</v>
      </c>
      <c r="F1082" s="10" t="s">
        <v>20</v>
      </c>
      <c r="G1082" s="40">
        <v>214694</v>
      </c>
      <c r="H1082" s="40">
        <v>214694</v>
      </c>
      <c r="I1082" s="47"/>
      <c r="J1082" s="47"/>
      <c r="K1082" s="50">
        <f t="shared" si="141"/>
        <v>214694</v>
      </c>
      <c r="L1082" s="73">
        <f t="shared" si="142"/>
        <v>100</v>
      </c>
      <c r="M1082" s="40">
        <f t="shared" si="143"/>
        <v>0</v>
      </c>
    </row>
    <row r="1083" spans="1:13" x14ac:dyDescent="0.2">
      <c r="A1083" s="4"/>
      <c r="B1083" s="4"/>
      <c r="C1083" s="4"/>
      <c r="D1083" s="9">
        <v>612200</v>
      </c>
      <c r="E1083" s="259" t="s">
        <v>435</v>
      </c>
      <c r="F1083" s="10" t="s">
        <v>485</v>
      </c>
      <c r="G1083" s="40"/>
      <c r="H1083" s="40">
        <v>0</v>
      </c>
      <c r="I1083" s="47"/>
      <c r="J1083" s="47"/>
      <c r="K1083" s="50">
        <f t="shared" si="141"/>
        <v>0</v>
      </c>
      <c r="L1083" s="73" t="e">
        <f t="shared" si="142"/>
        <v>#DIV/0!</v>
      </c>
      <c r="M1083" s="40">
        <f t="shared" si="143"/>
        <v>0</v>
      </c>
    </row>
    <row r="1084" spans="1:13" x14ac:dyDescent="0.2">
      <c r="A1084" s="4"/>
      <c r="B1084" s="4"/>
      <c r="C1084" s="4"/>
      <c r="D1084" s="9">
        <v>613000</v>
      </c>
      <c r="E1084" s="259"/>
      <c r="F1084" s="10" t="s">
        <v>185</v>
      </c>
      <c r="G1084" s="45">
        <f>SUM(G1085+G1088)</f>
        <v>14814</v>
      </c>
      <c r="H1084" s="45">
        <f>SUM(H1085+H1088)</f>
        <v>14814</v>
      </c>
      <c r="I1084" s="45">
        <f>SUM(I1085+I1088)</f>
        <v>0</v>
      </c>
      <c r="J1084" s="45">
        <f>SUM(J1085+J1088)</f>
        <v>0</v>
      </c>
      <c r="K1084" s="50">
        <f t="shared" si="141"/>
        <v>14814</v>
      </c>
      <c r="L1084" s="73">
        <f t="shared" si="142"/>
        <v>100</v>
      </c>
      <c r="M1084" s="40">
        <f t="shared" si="143"/>
        <v>0</v>
      </c>
    </row>
    <row r="1085" spans="1:13" s="241" customFormat="1" x14ac:dyDescent="0.2">
      <c r="A1085" s="4"/>
      <c r="B1085" s="77"/>
      <c r="C1085" s="77"/>
      <c r="D1085" s="239">
        <v>613100</v>
      </c>
      <c r="E1085" s="272"/>
      <c r="F1085" s="234" t="s">
        <v>175</v>
      </c>
      <c r="G1085" s="249">
        <f>G1086+G1087</f>
        <v>0</v>
      </c>
      <c r="H1085" s="249">
        <f>H1086+H1087</f>
        <v>0</v>
      </c>
      <c r="I1085" s="249">
        <f>I1086+I1087</f>
        <v>0</v>
      </c>
      <c r="J1085" s="249">
        <f>J1086+J1087</f>
        <v>0</v>
      </c>
      <c r="K1085" s="50">
        <f t="shared" si="141"/>
        <v>0</v>
      </c>
      <c r="L1085" s="73" t="e">
        <f t="shared" si="142"/>
        <v>#DIV/0!</v>
      </c>
      <c r="M1085" s="40">
        <f t="shared" si="143"/>
        <v>0</v>
      </c>
    </row>
    <row r="1086" spans="1:13" x14ac:dyDescent="0.2">
      <c r="A1086" s="4"/>
      <c r="B1086" s="4"/>
      <c r="C1086" s="4"/>
      <c r="D1086" s="4">
        <v>613110</v>
      </c>
      <c r="E1086" s="258"/>
      <c r="F1086" s="5" t="s">
        <v>174</v>
      </c>
      <c r="G1086" s="250"/>
      <c r="H1086" s="250">
        <v>0</v>
      </c>
      <c r="I1086" s="250"/>
      <c r="J1086" s="250"/>
      <c r="K1086" s="251">
        <f t="shared" si="141"/>
        <v>0</v>
      </c>
      <c r="L1086" s="103" t="e">
        <f t="shared" si="142"/>
        <v>#DIV/0!</v>
      </c>
      <c r="M1086" s="75">
        <f t="shared" si="143"/>
        <v>0</v>
      </c>
    </row>
    <row r="1087" spans="1:13" x14ac:dyDescent="0.2">
      <c r="A1087" s="4"/>
      <c r="B1087" s="4"/>
      <c r="C1087" s="4"/>
      <c r="D1087" s="4">
        <v>613120</v>
      </c>
      <c r="E1087" s="258"/>
      <c r="F1087" s="5" t="s">
        <v>22</v>
      </c>
      <c r="G1087" s="250"/>
      <c r="H1087" s="250">
        <v>0</v>
      </c>
      <c r="I1087" s="250"/>
      <c r="J1087" s="250"/>
      <c r="K1087" s="251">
        <f t="shared" si="141"/>
        <v>0</v>
      </c>
      <c r="L1087" s="103" t="e">
        <f t="shared" si="142"/>
        <v>#DIV/0!</v>
      </c>
      <c r="M1087" s="75">
        <f t="shared" si="143"/>
        <v>0</v>
      </c>
    </row>
    <row r="1088" spans="1:13" ht="33.75" x14ac:dyDescent="0.2">
      <c r="A1088" s="4"/>
      <c r="B1088" s="4"/>
      <c r="C1088" s="4"/>
      <c r="D1088" s="11">
        <v>613900</v>
      </c>
      <c r="E1088" s="257" t="s">
        <v>435</v>
      </c>
      <c r="F1088" s="14" t="s">
        <v>284</v>
      </c>
      <c r="G1088" s="40">
        <f>SUM(G1089:G1091)</f>
        <v>14814</v>
      </c>
      <c r="H1088" s="40">
        <f>SUM(H1089:H1091)</f>
        <v>14814</v>
      </c>
      <c r="I1088" s="40">
        <f>SUM(I1089:I1091)</f>
        <v>0</v>
      </c>
      <c r="J1088" s="40">
        <f>SUM(J1089:J1091)</f>
        <v>0</v>
      </c>
      <c r="K1088" s="50">
        <f t="shared" si="141"/>
        <v>14814</v>
      </c>
      <c r="L1088" s="73">
        <f t="shared" si="142"/>
        <v>100</v>
      </c>
      <c r="M1088" s="40">
        <f t="shared" si="143"/>
        <v>0</v>
      </c>
    </row>
    <row r="1089" spans="1:13" ht="22.5" x14ac:dyDescent="0.2">
      <c r="A1089" s="4"/>
      <c r="B1089" s="4"/>
      <c r="C1089" s="4"/>
      <c r="D1089" s="4">
        <v>613976</v>
      </c>
      <c r="E1089" s="258"/>
      <c r="F1089" s="1" t="s">
        <v>322</v>
      </c>
      <c r="G1089" s="41">
        <v>0</v>
      </c>
      <c r="H1089" s="41">
        <v>0</v>
      </c>
      <c r="I1089" s="46"/>
      <c r="J1089" s="46"/>
      <c r="K1089" s="83">
        <f t="shared" si="141"/>
        <v>0</v>
      </c>
      <c r="L1089" s="74" t="e">
        <f t="shared" si="142"/>
        <v>#DIV/0!</v>
      </c>
      <c r="M1089" s="41">
        <f t="shared" si="143"/>
        <v>0</v>
      </c>
    </row>
    <row r="1090" spans="1:13" x14ac:dyDescent="0.2">
      <c r="A1090" s="4"/>
      <c r="B1090" s="4"/>
      <c r="C1090" s="4"/>
      <c r="D1090" s="4">
        <v>613980</v>
      </c>
      <c r="E1090" s="258"/>
      <c r="F1090" s="1" t="s">
        <v>261</v>
      </c>
      <c r="G1090" s="41">
        <v>0</v>
      </c>
      <c r="H1090" s="41">
        <v>0</v>
      </c>
      <c r="I1090" s="46"/>
      <c r="J1090" s="46"/>
      <c r="K1090" s="83">
        <f t="shared" si="141"/>
        <v>0</v>
      </c>
      <c r="L1090" s="74" t="e">
        <f t="shared" si="142"/>
        <v>#DIV/0!</v>
      </c>
      <c r="M1090" s="41">
        <f t="shared" si="143"/>
        <v>0</v>
      </c>
    </row>
    <row r="1091" spans="1:13" ht="22.5" x14ac:dyDescent="0.2">
      <c r="A1091" s="4"/>
      <c r="B1091" s="4"/>
      <c r="C1091" s="4"/>
      <c r="D1091" s="4">
        <v>613983</v>
      </c>
      <c r="E1091" s="258"/>
      <c r="F1091" s="1" t="s">
        <v>252</v>
      </c>
      <c r="G1091" s="41">
        <v>14814</v>
      </c>
      <c r="H1091" s="41">
        <v>14814</v>
      </c>
      <c r="I1091" s="46"/>
      <c r="J1091" s="46"/>
      <c r="K1091" s="83">
        <f t="shared" si="141"/>
        <v>14814</v>
      </c>
      <c r="L1091" s="74">
        <f t="shared" si="142"/>
        <v>100</v>
      </c>
      <c r="M1091" s="41">
        <f t="shared" si="143"/>
        <v>0</v>
      </c>
    </row>
    <row r="1092" spans="1:13" x14ac:dyDescent="0.2">
      <c r="A1092" s="4"/>
      <c r="B1092" s="4"/>
      <c r="C1092" s="4"/>
      <c r="D1092" s="4"/>
      <c r="E1092" s="258"/>
      <c r="F1092" s="2" t="s">
        <v>46</v>
      </c>
      <c r="G1092" s="89">
        <v>130</v>
      </c>
      <c r="H1092" s="89">
        <v>130</v>
      </c>
      <c r="I1092" s="90"/>
      <c r="J1092" s="90"/>
      <c r="K1092" s="87">
        <f t="shared" si="141"/>
        <v>130</v>
      </c>
      <c r="L1092" s="76">
        <f t="shared" si="142"/>
        <v>100</v>
      </c>
      <c r="M1092" s="7">
        <f t="shared" si="143"/>
        <v>0</v>
      </c>
    </row>
    <row r="1093" spans="1:13" x14ac:dyDescent="0.2">
      <c r="A1093" s="242"/>
      <c r="B1093" s="212"/>
      <c r="E1093" s="274"/>
      <c r="G1093" s="51"/>
      <c r="H1093" s="51"/>
      <c r="I1093" s="51"/>
      <c r="J1093" s="51"/>
      <c r="K1093" s="51"/>
      <c r="L1093" s="31"/>
      <c r="M1093" s="22"/>
    </row>
    <row r="1094" spans="1:13" x14ac:dyDescent="0.2">
      <c r="A1094" s="244"/>
      <c r="B1094" s="28"/>
      <c r="E1094" s="274"/>
      <c r="G1094" s="54"/>
      <c r="H1094" s="54"/>
      <c r="I1094" s="54"/>
      <c r="J1094" s="54"/>
      <c r="K1094" s="54"/>
      <c r="L1094" s="33"/>
      <c r="M1094" s="22"/>
    </row>
    <row r="1095" spans="1:13" ht="12.75" customHeight="1" x14ac:dyDescent="0.2">
      <c r="A1095" s="5" t="s">
        <v>48</v>
      </c>
      <c r="B1095" s="5" t="s">
        <v>49</v>
      </c>
      <c r="C1095" s="5" t="s">
        <v>50</v>
      </c>
      <c r="D1095" s="3" t="s">
        <v>7</v>
      </c>
      <c r="E1095" s="81" t="s">
        <v>130</v>
      </c>
      <c r="F1095" s="3" t="s">
        <v>51</v>
      </c>
      <c r="G1095" s="520" t="s">
        <v>558</v>
      </c>
      <c r="H1095" s="514" t="s">
        <v>328</v>
      </c>
      <c r="I1095" s="514" t="s">
        <v>500</v>
      </c>
      <c r="J1095" s="516" t="s">
        <v>324</v>
      </c>
      <c r="K1095" s="512" t="s">
        <v>583</v>
      </c>
      <c r="L1095" s="15" t="s">
        <v>52</v>
      </c>
      <c r="M1095" s="3" t="s">
        <v>123</v>
      </c>
    </row>
    <row r="1096" spans="1:13" ht="31.5" customHeight="1" x14ac:dyDescent="0.2">
      <c r="A1096" s="5" t="s">
        <v>53</v>
      </c>
      <c r="B1096" s="5"/>
      <c r="C1096" s="5" t="s">
        <v>54</v>
      </c>
      <c r="D1096" s="3" t="s">
        <v>11</v>
      </c>
      <c r="E1096" s="81" t="s">
        <v>131</v>
      </c>
      <c r="F1096" s="3" t="s">
        <v>55</v>
      </c>
      <c r="G1096" s="522"/>
      <c r="H1096" s="515"/>
      <c r="I1096" s="513"/>
      <c r="J1096" s="517"/>
      <c r="K1096" s="523"/>
      <c r="L1096" s="15" t="s">
        <v>325</v>
      </c>
      <c r="M1096" s="3" t="s">
        <v>326</v>
      </c>
    </row>
    <row r="1097" spans="1:13" x14ac:dyDescent="0.2">
      <c r="A1097" s="85">
        <v>1</v>
      </c>
      <c r="B1097" s="85">
        <v>2</v>
      </c>
      <c r="C1097" s="85">
        <v>3</v>
      </c>
      <c r="D1097" s="85">
        <v>4</v>
      </c>
      <c r="E1097" s="275">
        <v>5</v>
      </c>
      <c r="F1097" s="85">
        <v>6</v>
      </c>
      <c r="G1097" s="85">
        <v>7</v>
      </c>
      <c r="H1097" s="85">
        <v>8</v>
      </c>
      <c r="I1097" s="85">
        <v>9</v>
      </c>
      <c r="J1097" s="85">
        <v>10</v>
      </c>
      <c r="K1097" s="209" t="s">
        <v>327</v>
      </c>
      <c r="L1097" s="86">
        <v>12</v>
      </c>
      <c r="M1097" s="85">
        <v>13</v>
      </c>
    </row>
    <row r="1098" spans="1:13" x14ac:dyDescent="0.2">
      <c r="A1098" s="3">
        <v>16</v>
      </c>
      <c r="B1098" s="5"/>
      <c r="C1098" s="5"/>
      <c r="D1098" s="3"/>
      <c r="E1098" s="81"/>
      <c r="F1098" s="10" t="s">
        <v>80</v>
      </c>
      <c r="G1098" s="41"/>
      <c r="H1098" s="41"/>
      <c r="I1098" s="46"/>
      <c r="J1098" s="46"/>
      <c r="K1098" s="46"/>
      <c r="L1098" s="27"/>
      <c r="M1098" s="5"/>
    </row>
    <row r="1099" spans="1:13" x14ac:dyDescent="0.2">
      <c r="A1099" s="4"/>
      <c r="B1099" s="3" t="s">
        <v>71</v>
      </c>
      <c r="C1099" s="3" t="s">
        <v>73</v>
      </c>
      <c r="D1099" s="3"/>
      <c r="E1099" s="81"/>
      <c r="F1099" s="9" t="s">
        <v>84</v>
      </c>
      <c r="G1099" s="41"/>
      <c r="H1099" s="41"/>
      <c r="I1099" s="46"/>
      <c r="J1099" s="46"/>
      <c r="K1099" s="46"/>
      <c r="L1099" s="27"/>
      <c r="M1099" s="5"/>
    </row>
    <row r="1100" spans="1:13" x14ac:dyDescent="0.2">
      <c r="A1100" s="4"/>
      <c r="B1100" s="4"/>
      <c r="C1100" s="4"/>
      <c r="D1100" s="92"/>
      <c r="E1100" s="276"/>
      <c r="F1100" s="77" t="s">
        <v>275</v>
      </c>
      <c r="G1100" s="98">
        <f>SUM(G1101)</f>
        <v>6307876</v>
      </c>
      <c r="H1100" s="98">
        <f>SUM(H1101)</f>
        <v>6307876</v>
      </c>
      <c r="I1100" s="98">
        <f>SUM(I1101)</f>
        <v>0</v>
      </c>
      <c r="J1100" s="98">
        <f>SUM(J1101)</f>
        <v>0</v>
      </c>
      <c r="K1100" s="99">
        <f t="shared" ref="K1100:K1123" si="144">SUM(H1100:J1100)</f>
        <v>6307876</v>
      </c>
      <c r="L1100" s="95">
        <f t="shared" ref="L1100:L1123" si="145">K1100/G1100*100</f>
        <v>100</v>
      </c>
      <c r="M1100" s="93">
        <f t="shared" ref="M1100:M1123" si="146">K1100-G1100</f>
        <v>0</v>
      </c>
    </row>
    <row r="1101" spans="1:13" ht="18" customHeight="1" x14ac:dyDescent="0.2">
      <c r="A1101" s="4"/>
      <c r="B1101" s="4"/>
      <c r="C1101" s="4"/>
      <c r="D1101" s="96">
        <v>610000</v>
      </c>
      <c r="E1101" s="277"/>
      <c r="F1101" s="97" t="s">
        <v>242</v>
      </c>
      <c r="G1101" s="98">
        <f>SUM(G1102+G1113+G1115+G1114)</f>
        <v>6307876</v>
      </c>
      <c r="H1101" s="98">
        <f>SUM(H1102+H1113+H1114+H1115)</f>
        <v>6307876</v>
      </c>
      <c r="I1101" s="98">
        <f>SUM(I1102+I1113+I1115)</f>
        <v>0</v>
      </c>
      <c r="J1101" s="98">
        <f>SUM(J1102+J1113+J1115)</f>
        <v>0</v>
      </c>
      <c r="K1101" s="99">
        <f t="shared" si="144"/>
        <v>6307876</v>
      </c>
      <c r="L1101" s="95">
        <f t="shared" si="145"/>
        <v>100</v>
      </c>
      <c r="M1101" s="93">
        <f t="shared" si="146"/>
        <v>0</v>
      </c>
    </row>
    <row r="1102" spans="1:13" x14ac:dyDescent="0.2">
      <c r="A1102" s="4"/>
      <c r="B1102" s="4"/>
      <c r="C1102" s="4"/>
      <c r="D1102" s="9">
        <v>611000</v>
      </c>
      <c r="E1102" s="259"/>
      <c r="F1102" s="10" t="s">
        <v>13</v>
      </c>
      <c r="G1102" s="45">
        <f>SUM(G1103+G1107)</f>
        <v>6038611</v>
      </c>
      <c r="H1102" s="45">
        <f>SUM(H1103+H1107)</f>
        <v>6038611</v>
      </c>
      <c r="I1102" s="45">
        <f>SUM(I1103+I1107)</f>
        <v>0</v>
      </c>
      <c r="J1102" s="45">
        <f>SUM(J1103+J1107)</f>
        <v>0</v>
      </c>
      <c r="K1102" s="50">
        <f t="shared" si="144"/>
        <v>6038611</v>
      </c>
      <c r="L1102" s="101">
        <f t="shared" si="145"/>
        <v>100</v>
      </c>
      <c r="M1102" s="102">
        <f t="shared" si="146"/>
        <v>0</v>
      </c>
    </row>
    <row r="1103" spans="1:13" x14ac:dyDescent="0.2">
      <c r="A1103" s="4"/>
      <c r="B1103" s="4"/>
      <c r="C1103" s="4"/>
      <c r="D1103" s="11">
        <v>611100</v>
      </c>
      <c r="E1103" s="257" t="s">
        <v>435</v>
      </c>
      <c r="F1103" s="10" t="s">
        <v>317</v>
      </c>
      <c r="G1103" s="45">
        <f>SUM(G1104:G1106)</f>
        <v>5037690</v>
      </c>
      <c r="H1103" s="45">
        <f>SUM(H1104:H1106)</f>
        <v>5037690</v>
      </c>
      <c r="I1103" s="45">
        <f>SUM(I1104:I1106)</f>
        <v>0</v>
      </c>
      <c r="J1103" s="45">
        <f>SUM(J1104:J1106)</f>
        <v>0</v>
      </c>
      <c r="K1103" s="50">
        <f t="shared" si="144"/>
        <v>5037690</v>
      </c>
      <c r="L1103" s="101">
        <f t="shared" si="145"/>
        <v>100</v>
      </c>
      <c r="M1103" s="102">
        <f t="shared" si="146"/>
        <v>0</v>
      </c>
    </row>
    <row r="1104" spans="1:13" x14ac:dyDescent="0.2">
      <c r="A1104" s="4"/>
      <c r="B1104" s="4"/>
      <c r="C1104" s="4"/>
      <c r="D1104" s="12">
        <v>611110</v>
      </c>
      <c r="E1104" s="255"/>
      <c r="F1104" s="5" t="s">
        <v>255</v>
      </c>
      <c r="G1104" s="41">
        <v>3441972</v>
      </c>
      <c r="H1104" s="41">
        <v>3441972</v>
      </c>
      <c r="I1104" s="46"/>
      <c r="J1104" s="46"/>
      <c r="K1104" s="83">
        <f t="shared" si="144"/>
        <v>3441972</v>
      </c>
      <c r="L1104" s="103">
        <f t="shared" si="145"/>
        <v>100</v>
      </c>
      <c r="M1104" s="75">
        <f t="shared" si="146"/>
        <v>0</v>
      </c>
    </row>
    <row r="1105" spans="1:13" x14ac:dyDescent="0.2">
      <c r="A1105" s="4"/>
      <c r="B1105" s="4"/>
      <c r="C1105" s="4"/>
      <c r="D1105" s="12">
        <v>611130</v>
      </c>
      <c r="E1105" s="255"/>
      <c r="F1105" s="5" t="s">
        <v>14</v>
      </c>
      <c r="G1105" s="41">
        <v>1561684</v>
      </c>
      <c r="H1105" s="41">
        <v>1561684</v>
      </c>
      <c r="I1105" s="46"/>
      <c r="J1105" s="46"/>
      <c r="K1105" s="83">
        <f t="shared" si="144"/>
        <v>1561684</v>
      </c>
      <c r="L1105" s="103">
        <f t="shared" si="145"/>
        <v>100</v>
      </c>
      <c r="M1105" s="75">
        <f t="shared" si="146"/>
        <v>0</v>
      </c>
    </row>
    <row r="1106" spans="1:13" x14ac:dyDescent="0.2">
      <c r="A1106" s="4"/>
      <c r="B1106" s="4"/>
      <c r="C1106" s="4"/>
      <c r="D1106" s="12">
        <v>611155</v>
      </c>
      <c r="E1106" s="255"/>
      <c r="F1106" s="5" t="s">
        <v>18</v>
      </c>
      <c r="G1106" s="41">
        <v>34034</v>
      </c>
      <c r="H1106" s="41">
        <v>34034</v>
      </c>
      <c r="I1106" s="46"/>
      <c r="J1106" s="46"/>
      <c r="K1106" s="83">
        <f t="shared" si="144"/>
        <v>34034</v>
      </c>
      <c r="L1106" s="103">
        <f t="shared" si="145"/>
        <v>100</v>
      </c>
      <c r="M1106" s="75">
        <f t="shared" si="146"/>
        <v>0</v>
      </c>
    </row>
    <row r="1107" spans="1:13" x14ac:dyDescent="0.2">
      <c r="A1107" s="4"/>
      <c r="B1107" s="4"/>
      <c r="C1107" s="4"/>
      <c r="D1107" s="11">
        <v>611200</v>
      </c>
      <c r="E1107" s="257" t="s">
        <v>435</v>
      </c>
      <c r="F1107" s="10" t="s">
        <v>318</v>
      </c>
      <c r="G1107" s="45">
        <f>SUM(G1108:G1112)</f>
        <v>1000921</v>
      </c>
      <c r="H1107" s="45">
        <f>SUM(H1108:H1112)</f>
        <v>1000921</v>
      </c>
      <c r="I1107" s="45">
        <f>SUM(I1108:I1112)</f>
        <v>0</v>
      </c>
      <c r="J1107" s="45">
        <f>SUM(J1108:J1112)</f>
        <v>0</v>
      </c>
      <c r="K1107" s="50">
        <f t="shared" si="144"/>
        <v>1000921</v>
      </c>
      <c r="L1107" s="101">
        <f t="shared" si="145"/>
        <v>100</v>
      </c>
      <c r="M1107" s="102">
        <f t="shared" si="146"/>
        <v>0</v>
      </c>
    </row>
    <row r="1108" spans="1:13" x14ac:dyDescent="0.2">
      <c r="A1108" s="4"/>
      <c r="B1108" s="4"/>
      <c r="C1108" s="4"/>
      <c r="D1108" s="12">
        <v>611211</v>
      </c>
      <c r="E1108" s="255"/>
      <c r="F1108" s="5" t="s">
        <v>310</v>
      </c>
      <c r="G1108" s="41">
        <v>193999</v>
      </c>
      <c r="H1108" s="41">
        <v>193999</v>
      </c>
      <c r="I1108" s="46"/>
      <c r="J1108" s="46"/>
      <c r="K1108" s="83">
        <f t="shared" si="144"/>
        <v>193999</v>
      </c>
      <c r="L1108" s="103">
        <f t="shared" si="145"/>
        <v>100</v>
      </c>
      <c r="M1108" s="75">
        <f t="shared" si="146"/>
        <v>0</v>
      </c>
    </row>
    <row r="1109" spans="1:13" x14ac:dyDescent="0.2">
      <c r="A1109" s="4"/>
      <c r="B1109" s="4"/>
      <c r="C1109" s="4"/>
      <c r="D1109" s="12">
        <v>611221</v>
      </c>
      <c r="E1109" s="255"/>
      <c r="F1109" s="5" t="s">
        <v>15</v>
      </c>
      <c r="G1109" s="41">
        <v>615648</v>
      </c>
      <c r="H1109" s="41">
        <v>615648</v>
      </c>
      <c r="I1109" s="46"/>
      <c r="J1109" s="46"/>
      <c r="K1109" s="83">
        <f t="shared" si="144"/>
        <v>615648</v>
      </c>
      <c r="L1109" s="103">
        <f t="shared" si="145"/>
        <v>100</v>
      </c>
      <c r="M1109" s="75">
        <f t="shared" si="146"/>
        <v>0</v>
      </c>
    </row>
    <row r="1110" spans="1:13" x14ac:dyDescent="0.2">
      <c r="A1110" s="4"/>
      <c r="B1110" s="4"/>
      <c r="C1110" s="4"/>
      <c r="D1110" s="4">
        <v>611224</v>
      </c>
      <c r="E1110" s="258"/>
      <c r="F1110" s="5" t="s">
        <v>16</v>
      </c>
      <c r="G1110" s="41">
        <v>123861</v>
      </c>
      <c r="H1110" s="41">
        <v>123861</v>
      </c>
      <c r="I1110" s="46"/>
      <c r="J1110" s="46"/>
      <c r="K1110" s="83">
        <f t="shared" si="144"/>
        <v>123861</v>
      </c>
      <c r="L1110" s="103">
        <f t="shared" si="145"/>
        <v>100</v>
      </c>
      <c r="M1110" s="75">
        <f t="shared" si="146"/>
        <v>0</v>
      </c>
    </row>
    <row r="1111" spans="1:13" x14ac:dyDescent="0.2">
      <c r="A1111" s="4"/>
      <c r="B1111" s="4"/>
      <c r="C1111" s="4"/>
      <c r="D1111" s="4">
        <v>611225</v>
      </c>
      <c r="E1111" s="258"/>
      <c r="F1111" s="5" t="s">
        <v>17</v>
      </c>
      <c r="G1111" s="41">
        <v>17413</v>
      </c>
      <c r="H1111" s="41">
        <v>17413</v>
      </c>
      <c r="I1111" s="46"/>
      <c r="J1111" s="46"/>
      <c r="K1111" s="83">
        <f t="shared" si="144"/>
        <v>17413</v>
      </c>
      <c r="L1111" s="103">
        <f t="shared" si="145"/>
        <v>100</v>
      </c>
      <c r="M1111" s="75">
        <f t="shared" si="146"/>
        <v>0</v>
      </c>
    </row>
    <row r="1112" spans="1:13" x14ac:dyDescent="0.2">
      <c r="A1112" s="4"/>
      <c r="B1112" s="4"/>
      <c r="C1112" s="4"/>
      <c r="D1112" s="4">
        <v>611227</v>
      </c>
      <c r="E1112" s="258"/>
      <c r="F1112" s="5" t="s">
        <v>19</v>
      </c>
      <c r="G1112" s="41">
        <v>50000</v>
      </c>
      <c r="H1112" s="41">
        <v>50000</v>
      </c>
      <c r="I1112" s="46"/>
      <c r="J1112" s="46"/>
      <c r="K1112" s="83">
        <f t="shared" si="144"/>
        <v>50000</v>
      </c>
      <c r="L1112" s="103">
        <f t="shared" si="145"/>
        <v>100</v>
      </c>
      <c r="M1112" s="75">
        <f t="shared" si="146"/>
        <v>0</v>
      </c>
    </row>
    <row r="1113" spans="1:13" x14ac:dyDescent="0.2">
      <c r="A1113" s="4"/>
      <c r="B1113" s="4"/>
      <c r="C1113" s="4"/>
      <c r="D1113" s="9">
        <v>612100</v>
      </c>
      <c r="E1113" s="259" t="s">
        <v>435</v>
      </c>
      <c r="F1113" s="10" t="s">
        <v>20</v>
      </c>
      <c r="G1113" s="40">
        <v>251885</v>
      </c>
      <c r="H1113" s="40">
        <v>251885</v>
      </c>
      <c r="I1113" s="47"/>
      <c r="J1113" s="47"/>
      <c r="K1113" s="50">
        <f t="shared" si="144"/>
        <v>251885</v>
      </c>
      <c r="L1113" s="101">
        <f t="shared" si="145"/>
        <v>100</v>
      </c>
      <c r="M1113" s="102">
        <f t="shared" si="146"/>
        <v>0</v>
      </c>
    </row>
    <row r="1114" spans="1:13" x14ac:dyDescent="0.2">
      <c r="A1114" s="4"/>
      <c r="B1114" s="4"/>
      <c r="C1114" s="4"/>
      <c r="D1114" s="9">
        <v>612200</v>
      </c>
      <c r="E1114" s="259" t="s">
        <v>435</v>
      </c>
      <c r="F1114" s="10" t="s">
        <v>485</v>
      </c>
      <c r="G1114" s="40"/>
      <c r="H1114" s="40">
        <v>0</v>
      </c>
      <c r="I1114" s="47"/>
      <c r="J1114" s="47"/>
      <c r="K1114" s="50">
        <f t="shared" si="144"/>
        <v>0</v>
      </c>
      <c r="L1114" s="101" t="e">
        <f t="shared" si="145"/>
        <v>#DIV/0!</v>
      </c>
      <c r="M1114" s="102">
        <f t="shared" si="146"/>
        <v>0</v>
      </c>
    </row>
    <row r="1115" spans="1:13" x14ac:dyDescent="0.2">
      <c r="A1115" s="4"/>
      <c r="B1115" s="4"/>
      <c r="C1115" s="4"/>
      <c r="D1115" s="9">
        <v>613000</v>
      </c>
      <c r="E1115" s="259"/>
      <c r="F1115" s="10" t="s">
        <v>185</v>
      </c>
      <c r="G1115" s="45">
        <f>SUM(G1116+G1119)</f>
        <v>17380</v>
      </c>
      <c r="H1115" s="45">
        <f>SUM(H1116+H1119)</f>
        <v>17380</v>
      </c>
      <c r="I1115" s="45">
        <f>SUM(I1116+I1119)</f>
        <v>0</v>
      </c>
      <c r="J1115" s="45">
        <f>SUM(J1116+J1119)</f>
        <v>0</v>
      </c>
      <c r="K1115" s="50">
        <f t="shared" si="144"/>
        <v>17380</v>
      </c>
      <c r="L1115" s="101">
        <f t="shared" si="145"/>
        <v>100</v>
      </c>
      <c r="M1115" s="102">
        <f t="shared" si="146"/>
        <v>0</v>
      </c>
    </row>
    <row r="1116" spans="1:13" s="241" customFormat="1" x14ac:dyDescent="0.2">
      <c r="A1116" s="4"/>
      <c r="B1116" s="77"/>
      <c r="C1116" s="77"/>
      <c r="D1116" s="239">
        <v>613100</v>
      </c>
      <c r="E1116" s="272"/>
      <c r="F1116" s="234" t="s">
        <v>175</v>
      </c>
      <c r="G1116" s="249">
        <f>G1117+G1118</f>
        <v>0</v>
      </c>
      <c r="H1116" s="249">
        <f>H1117+H1118</f>
        <v>0</v>
      </c>
      <c r="I1116" s="249">
        <f>I1117+I1118</f>
        <v>0</v>
      </c>
      <c r="J1116" s="249">
        <f>J1117+J1118</f>
        <v>0</v>
      </c>
      <c r="K1116" s="50">
        <f t="shared" si="144"/>
        <v>0</v>
      </c>
      <c r="L1116" s="101" t="e">
        <f t="shared" si="145"/>
        <v>#DIV/0!</v>
      </c>
      <c r="M1116" s="102">
        <f t="shared" si="146"/>
        <v>0</v>
      </c>
    </row>
    <row r="1117" spans="1:13" s="253" customFormat="1" x14ac:dyDescent="0.2">
      <c r="A1117" s="4"/>
      <c r="B1117" s="247"/>
      <c r="C1117" s="247"/>
      <c r="D1117" s="247">
        <v>613110</v>
      </c>
      <c r="E1117" s="279"/>
      <c r="F1117" s="252" t="s">
        <v>174</v>
      </c>
      <c r="G1117" s="250"/>
      <c r="H1117" s="250">
        <v>0</v>
      </c>
      <c r="I1117" s="250"/>
      <c r="J1117" s="250"/>
      <c r="K1117" s="251">
        <f t="shared" si="144"/>
        <v>0</v>
      </c>
      <c r="L1117" s="103" t="e">
        <f t="shared" si="145"/>
        <v>#DIV/0!</v>
      </c>
      <c r="M1117" s="75">
        <f t="shared" si="146"/>
        <v>0</v>
      </c>
    </row>
    <row r="1118" spans="1:13" s="253" customFormat="1" x14ac:dyDescent="0.2">
      <c r="A1118" s="4"/>
      <c r="B1118" s="247"/>
      <c r="C1118" s="247"/>
      <c r="D1118" s="247">
        <v>613120</v>
      </c>
      <c r="E1118" s="279"/>
      <c r="F1118" s="252" t="s">
        <v>22</v>
      </c>
      <c r="G1118" s="250"/>
      <c r="H1118" s="250">
        <v>0</v>
      </c>
      <c r="I1118" s="250"/>
      <c r="J1118" s="250"/>
      <c r="K1118" s="251">
        <f t="shared" si="144"/>
        <v>0</v>
      </c>
      <c r="L1118" s="103" t="e">
        <f t="shared" si="145"/>
        <v>#DIV/0!</v>
      </c>
      <c r="M1118" s="75">
        <f t="shared" si="146"/>
        <v>0</v>
      </c>
    </row>
    <row r="1119" spans="1:13" ht="33" customHeight="1" x14ac:dyDescent="0.2">
      <c r="B1119" s="4"/>
      <c r="C1119" s="4"/>
      <c r="D1119" s="11">
        <v>613900</v>
      </c>
      <c r="E1119" s="257" t="s">
        <v>435</v>
      </c>
      <c r="F1119" s="14" t="s">
        <v>284</v>
      </c>
      <c r="G1119" s="40">
        <f>SUM(G1120:G1122)</f>
        <v>17380</v>
      </c>
      <c r="H1119" s="40">
        <f>SUM(H1120:H1122)</f>
        <v>17380</v>
      </c>
      <c r="I1119" s="40">
        <f>SUM(I1120:I1122)</f>
        <v>0</v>
      </c>
      <c r="J1119" s="40">
        <f>SUM(J1120:J1122)</f>
        <v>0</v>
      </c>
      <c r="K1119" s="50">
        <f t="shared" si="144"/>
        <v>17380</v>
      </c>
      <c r="L1119" s="101">
        <f t="shared" si="145"/>
        <v>100</v>
      </c>
      <c r="M1119" s="102">
        <f t="shared" si="146"/>
        <v>0</v>
      </c>
    </row>
    <row r="1120" spans="1:13" ht="22.5" x14ac:dyDescent="0.2">
      <c r="B1120" s="4"/>
      <c r="C1120" s="4"/>
      <c r="D1120" s="4">
        <v>613976</v>
      </c>
      <c r="E1120" s="258"/>
      <c r="F1120" s="1" t="s">
        <v>322</v>
      </c>
      <c r="G1120" s="41"/>
      <c r="H1120" s="41">
        <v>0</v>
      </c>
      <c r="I1120" s="46"/>
      <c r="J1120" s="46"/>
      <c r="K1120" s="83">
        <f t="shared" si="144"/>
        <v>0</v>
      </c>
      <c r="L1120" s="103" t="e">
        <f t="shared" si="145"/>
        <v>#DIV/0!</v>
      </c>
      <c r="M1120" s="75">
        <f t="shared" si="146"/>
        <v>0</v>
      </c>
    </row>
    <row r="1121" spans="1:13" x14ac:dyDescent="0.2">
      <c r="A1121" s="5"/>
      <c r="B1121" s="4"/>
      <c r="C1121" s="4"/>
      <c r="D1121" s="4">
        <v>613980</v>
      </c>
      <c r="E1121" s="258"/>
      <c r="F1121" s="1" t="s">
        <v>264</v>
      </c>
      <c r="G1121" s="41"/>
      <c r="H1121" s="41">
        <v>0</v>
      </c>
      <c r="I1121" s="46"/>
      <c r="J1121" s="46"/>
      <c r="K1121" s="83">
        <f t="shared" si="144"/>
        <v>0</v>
      </c>
      <c r="L1121" s="103" t="e">
        <f t="shared" si="145"/>
        <v>#DIV/0!</v>
      </c>
      <c r="M1121" s="75">
        <f t="shared" si="146"/>
        <v>0</v>
      </c>
    </row>
    <row r="1122" spans="1:13" ht="22.5" x14ac:dyDescent="0.2">
      <c r="A1122" s="5"/>
      <c r="B1122" s="4"/>
      <c r="C1122" s="4"/>
      <c r="D1122" s="4">
        <v>613983</v>
      </c>
      <c r="E1122" s="258"/>
      <c r="F1122" s="1" t="s">
        <v>252</v>
      </c>
      <c r="G1122" s="41">
        <v>17380</v>
      </c>
      <c r="H1122" s="41">
        <v>17380</v>
      </c>
      <c r="I1122" s="46"/>
      <c r="J1122" s="46"/>
      <c r="K1122" s="83">
        <f t="shared" si="144"/>
        <v>17380</v>
      </c>
      <c r="L1122" s="103">
        <f t="shared" si="145"/>
        <v>100</v>
      </c>
      <c r="M1122" s="75">
        <f t="shared" si="146"/>
        <v>0</v>
      </c>
    </row>
    <row r="1123" spans="1:13" x14ac:dyDescent="0.2">
      <c r="A1123" s="85"/>
      <c r="B1123" s="4"/>
      <c r="C1123" s="4"/>
      <c r="D1123" s="4"/>
      <c r="E1123" s="258"/>
      <c r="F1123" s="2" t="s">
        <v>46</v>
      </c>
      <c r="G1123" s="89">
        <v>159</v>
      </c>
      <c r="H1123" s="89">
        <v>159</v>
      </c>
      <c r="I1123" s="90"/>
      <c r="J1123" s="90"/>
      <c r="K1123" s="87">
        <f t="shared" si="144"/>
        <v>159</v>
      </c>
      <c r="L1123" s="95">
        <f t="shared" si="145"/>
        <v>100</v>
      </c>
      <c r="M1123" s="93">
        <f t="shared" si="146"/>
        <v>0</v>
      </c>
    </row>
    <row r="1124" spans="1:13" x14ac:dyDescent="0.2">
      <c r="A1124" s="297"/>
      <c r="B1124" s="212"/>
      <c r="E1124" s="274"/>
      <c r="F1124" s="21"/>
      <c r="G1124" s="51"/>
      <c r="H1124" s="51"/>
      <c r="I1124" s="51"/>
      <c r="J1124" s="51"/>
      <c r="K1124" s="51"/>
      <c r="L1124" s="31"/>
      <c r="M1124" s="22"/>
    </row>
    <row r="1125" spans="1:13" x14ac:dyDescent="0.2">
      <c r="A1125" s="244"/>
      <c r="E1125" s="274"/>
      <c r="G1125" s="57"/>
      <c r="H1125" s="57"/>
      <c r="I1125" s="57"/>
      <c r="J1125" s="57"/>
      <c r="K1125" s="57"/>
      <c r="L1125" s="35"/>
      <c r="M1125" s="23"/>
    </row>
    <row r="1126" spans="1:13" ht="12.75" customHeight="1" x14ac:dyDescent="0.2">
      <c r="A1126" s="5" t="s">
        <v>48</v>
      </c>
      <c r="B1126" s="5" t="s">
        <v>49</v>
      </c>
      <c r="C1126" s="5" t="s">
        <v>50</v>
      </c>
      <c r="D1126" s="3" t="s">
        <v>7</v>
      </c>
      <c r="E1126" s="81" t="s">
        <v>130</v>
      </c>
      <c r="F1126" s="3" t="s">
        <v>51</v>
      </c>
      <c r="G1126" s="520" t="s">
        <v>557</v>
      </c>
      <c r="H1126" s="514" t="s">
        <v>328</v>
      </c>
      <c r="I1126" s="514" t="s">
        <v>500</v>
      </c>
      <c r="J1126" s="516" t="s">
        <v>324</v>
      </c>
      <c r="K1126" s="512" t="s">
        <v>583</v>
      </c>
      <c r="L1126" s="15" t="s">
        <v>52</v>
      </c>
      <c r="M1126" s="3" t="s">
        <v>123</v>
      </c>
    </row>
    <row r="1127" spans="1:13" ht="31.5" customHeight="1" x14ac:dyDescent="0.2">
      <c r="A1127" s="5" t="s">
        <v>53</v>
      </c>
      <c r="B1127" s="5"/>
      <c r="C1127" s="5" t="s">
        <v>54</v>
      </c>
      <c r="D1127" s="3" t="s">
        <v>11</v>
      </c>
      <c r="E1127" s="81" t="s">
        <v>131</v>
      </c>
      <c r="F1127" s="3" t="s">
        <v>55</v>
      </c>
      <c r="G1127" s="522"/>
      <c r="H1127" s="515"/>
      <c r="I1127" s="513"/>
      <c r="J1127" s="517"/>
      <c r="K1127" s="523"/>
      <c r="L1127" s="15" t="s">
        <v>325</v>
      </c>
      <c r="M1127" s="3" t="s">
        <v>326</v>
      </c>
    </row>
    <row r="1128" spans="1:13" x14ac:dyDescent="0.2">
      <c r="A1128" s="85">
        <v>1</v>
      </c>
      <c r="B1128" s="85">
        <v>2</v>
      </c>
      <c r="C1128" s="85">
        <v>3</v>
      </c>
      <c r="D1128" s="85">
        <v>4</v>
      </c>
      <c r="E1128" s="275">
        <v>5</v>
      </c>
      <c r="F1128" s="85">
        <v>6</v>
      </c>
      <c r="G1128" s="85">
        <v>7</v>
      </c>
      <c r="H1128" s="85">
        <v>8</v>
      </c>
      <c r="I1128" s="85">
        <v>9</v>
      </c>
      <c r="J1128" s="85">
        <v>10</v>
      </c>
      <c r="K1128" s="209" t="s">
        <v>327</v>
      </c>
      <c r="L1128" s="86">
        <v>12</v>
      </c>
      <c r="M1128" s="85">
        <v>13</v>
      </c>
    </row>
    <row r="1129" spans="1:13" x14ac:dyDescent="0.2">
      <c r="A1129" s="3">
        <v>16</v>
      </c>
      <c r="B1129" s="5"/>
      <c r="C1129" s="5"/>
      <c r="D1129" s="3"/>
      <c r="E1129" s="81"/>
      <c r="F1129" s="10" t="s">
        <v>80</v>
      </c>
      <c r="G1129" s="41"/>
      <c r="H1129" s="41"/>
      <c r="I1129" s="46"/>
      <c r="J1129" s="46"/>
      <c r="K1129" s="46"/>
      <c r="L1129" s="27"/>
      <c r="M1129" s="5"/>
    </row>
    <row r="1130" spans="1:13" x14ac:dyDescent="0.2">
      <c r="A1130" s="4"/>
      <c r="B1130" s="3" t="s">
        <v>71</v>
      </c>
      <c r="C1130" s="3" t="s">
        <v>75</v>
      </c>
      <c r="D1130" s="3"/>
      <c r="E1130" s="81"/>
      <c r="F1130" s="9" t="s">
        <v>85</v>
      </c>
      <c r="G1130" s="41"/>
      <c r="H1130" s="41"/>
      <c r="I1130" s="46"/>
      <c r="J1130" s="46"/>
      <c r="K1130" s="46"/>
      <c r="L1130" s="27"/>
      <c r="M1130" s="5"/>
    </row>
    <row r="1131" spans="1:13" x14ac:dyDescent="0.2">
      <c r="A1131" s="4"/>
      <c r="B1131" s="4"/>
      <c r="C1131" s="4"/>
      <c r="D1131" s="92"/>
      <c r="E1131" s="276"/>
      <c r="F1131" s="77" t="s">
        <v>275</v>
      </c>
      <c r="G1131" s="93">
        <f>SUM(G1132)</f>
        <v>670598</v>
      </c>
      <c r="H1131" s="93">
        <f>SUM(H1132)</f>
        <v>670598</v>
      </c>
      <c r="I1131" s="93">
        <f>SUM(I1132)</f>
        <v>0</v>
      </c>
      <c r="J1131" s="93">
        <f>SUM(J1132)</f>
        <v>0</v>
      </c>
      <c r="K1131" s="94">
        <f t="shared" ref="K1131:K1148" si="147">SUM(H1131:J1131)</f>
        <v>670598</v>
      </c>
      <c r="L1131" s="95">
        <f t="shared" ref="L1131:L1153" si="148">K1131/G1131*100</f>
        <v>100</v>
      </c>
      <c r="M1131" s="93">
        <f t="shared" ref="M1131:M1153" si="149">K1131-G1131</f>
        <v>0</v>
      </c>
    </row>
    <row r="1132" spans="1:13" ht="17.25" customHeight="1" x14ac:dyDescent="0.2">
      <c r="A1132" s="4"/>
      <c r="B1132" s="4"/>
      <c r="C1132" s="4"/>
      <c r="D1132" s="96">
        <v>610000</v>
      </c>
      <c r="E1132" s="277"/>
      <c r="F1132" s="97" t="s">
        <v>242</v>
      </c>
      <c r="G1132" s="93">
        <f>SUM(G1133+G1144+G1145)</f>
        <v>670598</v>
      </c>
      <c r="H1132" s="93">
        <f>SUM(H1133+H1144+H1145)</f>
        <v>670598</v>
      </c>
      <c r="I1132" s="93">
        <f>SUM(I1133+I1144+I1145)</f>
        <v>0</v>
      </c>
      <c r="J1132" s="93">
        <f>SUM(J1133+J1144+J1145)</f>
        <v>0</v>
      </c>
      <c r="K1132" s="94">
        <f t="shared" si="147"/>
        <v>670598</v>
      </c>
      <c r="L1132" s="95">
        <f t="shared" si="148"/>
        <v>100</v>
      </c>
      <c r="M1132" s="93">
        <f t="shared" si="149"/>
        <v>0</v>
      </c>
    </row>
    <row r="1133" spans="1:13" x14ac:dyDescent="0.2">
      <c r="A1133" s="4"/>
      <c r="B1133" s="4"/>
      <c r="C1133" s="4"/>
      <c r="D1133" s="9">
        <v>611000</v>
      </c>
      <c r="E1133" s="259"/>
      <c r="F1133" s="10" t="s">
        <v>13</v>
      </c>
      <c r="G1133" s="40">
        <f>SUM(G1134+G1138)</f>
        <v>642587</v>
      </c>
      <c r="H1133" s="40">
        <f>SUM(H1134+H1138)</f>
        <v>642587</v>
      </c>
      <c r="I1133" s="40">
        <f>SUM(I1134+I1138)</f>
        <v>0</v>
      </c>
      <c r="J1133" s="40">
        <f>SUM(J1134+J1138)</f>
        <v>0</v>
      </c>
      <c r="K1133" s="47">
        <f t="shared" si="147"/>
        <v>642587</v>
      </c>
      <c r="L1133" s="101">
        <f t="shared" si="148"/>
        <v>100</v>
      </c>
      <c r="M1133" s="102">
        <f t="shared" si="149"/>
        <v>0</v>
      </c>
    </row>
    <row r="1134" spans="1:13" x14ac:dyDescent="0.2">
      <c r="A1134" s="4"/>
      <c r="B1134" s="4"/>
      <c r="C1134" s="4"/>
      <c r="D1134" s="11">
        <v>611100</v>
      </c>
      <c r="E1134" s="257" t="s">
        <v>435</v>
      </c>
      <c r="F1134" s="10" t="s">
        <v>317</v>
      </c>
      <c r="G1134" s="45">
        <f>SUM(G1135:G1137)</f>
        <v>524055</v>
      </c>
      <c r="H1134" s="45">
        <f>SUM(H1135:H1137)</f>
        <v>524055</v>
      </c>
      <c r="I1134" s="45">
        <f>SUM(I1135:I1137)</f>
        <v>0</v>
      </c>
      <c r="J1134" s="45">
        <f>SUM(J1135:J1137)</f>
        <v>0</v>
      </c>
      <c r="K1134" s="47">
        <f t="shared" si="147"/>
        <v>524055</v>
      </c>
      <c r="L1134" s="101">
        <f t="shared" si="148"/>
        <v>100</v>
      </c>
      <c r="M1134" s="102">
        <f t="shared" si="149"/>
        <v>0</v>
      </c>
    </row>
    <row r="1135" spans="1:13" x14ac:dyDescent="0.2">
      <c r="A1135" s="4"/>
      <c r="B1135" s="4"/>
      <c r="C1135" s="4"/>
      <c r="D1135" s="12">
        <v>611110</v>
      </c>
      <c r="E1135" s="255"/>
      <c r="F1135" s="5" t="s">
        <v>255</v>
      </c>
      <c r="G1135" s="41">
        <v>358450</v>
      </c>
      <c r="H1135" s="41">
        <v>358450</v>
      </c>
      <c r="I1135" s="46"/>
      <c r="J1135" s="46"/>
      <c r="K1135" s="46">
        <f t="shared" si="147"/>
        <v>358450</v>
      </c>
      <c r="L1135" s="103">
        <f t="shared" si="148"/>
        <v>100</v>
      </c>
      <c r="M1135" s="75">
        <f t="shared" si="149"/>
        <v>0</v>
      </c>
    </row>
    <row r="1136" spans="1:13" x14ac:dyDescent="0.2">
      <c r="A1136" s="4"/>
      <c r="B1136" s="4"/>
      <c r="C1136" s="4"/>
      <c r="D1136" s="12">
        <v>611130</v>
      </c>
      <c r="E1136" s="255"/>
      <c r="F1136" s="5" t="s">
        <v>14</v>
      </c>
      <c r="G1136" s="41">
        <v>162457</v>
      </c>
      <c r="H1136" s="41">
        <v>162457</v>
      </c>
      <c r="I1136" s="46"/>
      <c r="J1136" s="46"/>
      <c r="K1136" s="46">
        <f t="shared" si="147"/>
        <v>162457</v>
      </c>
      <c r="L1136" s="103">
        <f t="shared" si="148"/>
        <v>100</v>
      </c>
      <c r="M1136" s="75">
        <f t="shared" si="149"/>
        <v>0</v>
      </c>
    </row>
    <row r="1137" spans="1:13" x14ac:dyDescent="0.2">
      <c r="A1137" s="4"/>
      <c r="B1137" s="4"/>
      <c r="C1137" s="4"/>
      <c r="D1137" s="12">
        <v>611155</v>
      </c>
      <c r="E1137" s="255"/>
      <c r="F1137" s="5" t="s">
        <v>18</v>
      </c>
      <c r="G1137" s="41">
        <v>3148</v>
      </c>
      <c r="H1137" s="41">
        <v>3148</v>
      </c>
      <c r="I1137" s="46"/>
      <c r="J1137" s="46"/>
      <c r="K1137" s="46">
        <f t="shared" si="147"/>
        <v>3148</v>
      </c>
      <c r="L1137" s="103">
        <f t="shared" si="148"/>
        <v>100</v>
      </c>
      <c r="M1137" s="75">
        <f t="shared" si="149"/>
        <v>0</v>
      </c>
    </row>
    <row r="1138" spans="1:13" x14ac:dyDescent="0.2">
      <c r="A1138" s="4"/>
      <c r="B1138" s="4"/>
      <c r="C1138" s="4"/>
      <c r="D1138" s="11">
        <v>611200</v>
      </c>
      <c r="E1138" s="257" t="s">
        <v>435</v>
      </c>
      <c r="F1138" s="10" t="s">
        <v>318</v>
      </c>
      <c r="G1138" s="45">
        <f>SUM(G1139:G1143)</f>
        <v>118532</v>
      </c>
      <c r="H1138" s="45">
        <f>SUM(H1139:H1143)</f>
        <v>118532</v>
      </c>
      <c r="I1138" s="45">
        <f>SUM(I1139:I1143)</f>
        <v>0</v>
      </c>
      <c r="J1138" s="45">
        <f>SUM(J1139:J1143)</f>
        <v>0</v>
      </c>
      <c r="K1138" s="47">
        <f t="shared" si="147"/>
        <v>118532</v>
      </c>
      <c r="L1138" s="101">
        <f t="shared" si="148"/>
        <v>100</v>
      </c>
      <c r="M1138" s="102">
        <f t="shared" si="149"/>
        <v>0</v>
      </c>
    </row>
    <row r="1139" spans="1:13" x14ac:dyDescent="0.2">
      <c r="A1139" s="4"/>
      <c r="B1139" s="4"/>
      <c r="C1139" s="4"/>
      <c r="D1139" s="12">
        <v>611211</v>
      </c>
      <c r="E1139" s="255"/>
      <c r="F1139" s="5" t="s">
        <v>310</v>
      </c>
      <c r="G1139" s="41">
        <v>20648</v>
      </c>
      <c r="H1139" s="41">
        <v>20648</v>
      </c>
      <c r="I1139" s="46"/>
      <c r="J1139" s="46"/>
      <c r="K1139" s="46">
        <f t="shared" si="147"/>
        <v>20648</v>
      </c>
      <c r="L1139" s="103">
        <f t="shared" si="148"/>
        <v>100</v>
      </c>
      <c r="M1139" s="75">
        <f t="shared" si="149"/>
        <v>0</v>
      </c>
    </row>
    <row r="1140" spans="1:13" x14ac:dyDescent="0.2">
      <c r="A1140" s="4"/>
      <c r="B1140" s="4"/>
      <c r="C1140" s="4"/>
      <c r="D1140" s="12">
        <v>611221</v>
      </c>
      <c r="E1140" s="255"/>
      <c r="F1140" s="5" t="s">
        <v>15</v>
      </c>
      <c r="G1140" s="41">
        <v>69696</v>
      </c>
      <c r="H1140" s="41">
        <v>69696</v>
      </c>
      <c r="I1140" s="46"/>
      <c r="J1140" s="46"/>
      <c r="K1140" s="46">
        <f t="shared" si="147"/>
        <v>69696</v>
      </c>
      <c r="L1140" s="103">
        <f t="shared" si="148"/>
        <v>100</v>
      </c>
      <c r="M1140" s="75">
        <f t="shared" si="149"/>
        <v>0</v>
      </c>
    </row>
    <row r="1141" spans="1:13" x14ac:dyDescent="0.2">
      <c r="A1141" s="77"/>
      <c r="B1141" s="4"/>
      <c r="C1141" s="4"/>
      <c r="D1141" s="4">
        <v>611224</v>
      </c>
      <c r="E1141" s="258"/>
      <c r="F1141" s="5" t="s">
        <v>16</v>
      </c>
      <c r="G1141" s="41">
        <v>14022</v>
      </c>
      <c r="H1141" s="41">
        <v>14022</v>
      </c>
      <c r="I1141" s="46"/>
      <c r="J1141" s="46"/>
      <c r="K1141" s="46">
        <f t="shared" si="147"/>
        <v>14022</v>
      </c>
      <c r="L1141" s="103">
        <f t="shared" si="148"/>
        <v>100</v>
      </c>
      <c r="M1141" s="75">
        <f t="shared" si="149"/>
        <v>0</v>
      </c>
    </row>
    <row r="1142" spans="1:13" x14ac:dyDescent="0.2">
      <c r="A1142" s="4"/>
      <c r="B1142" s="4"/>
      <c r="C1142" s="4"/>
      <c r="D1142" s="4">
        <v>611225</v>
      </c>
      <c r="E1142" s="258"/>
      <c r="F1142" s="5" t="s">
        <v>17</v>
      </c>
      <c r="G1142" s="41">
        <v>0</v>
      </c>
      <c r="H1142" s="41">
        <v>0</v>
      </c>
      <c r="I1142" s="46"/>
      <c r="J1142" s="46"/>
      <c r="K1142" s="46">
        <f t="shared" si="147"/>
        <v>0</v>
      </c>
      <c r="L1142" s="103" t="e">
        <f t="shared" si="148"/>
        <v>#DIV/0!</v>
      </c>
      <c r="M1142" s="75">
        <f t="shared" si="149"/>
        <v>0</v>
      </c>
    </row>
    <row r="1143" spans="1:13" x14ac:dyDescent="0.2">
      <c r="A1143" s="4"/>
      <c r="B1143" s="4"/>
      <c r="C1143" s="4"/>
      <c r="D1143" s="4">
        <v>611227</v>
      </c>
      <c r="E1143" s="258"/>
      <c r="F1143" s="5" t="s">
        <v>19</v>
      </c>
      <c r="G1143" s="41">
        <v>14166</v>
      </c>
      <c r="H1143" s="41">
        <v>14166</v>
      </c>
      <c r="I1143" s="46"/>
      <c r="J1143" s="46"/>
      <c r="K1143" s="46">
        <f t="shared" si="147"/>
        <v>14166</v>
      </c>
      <c r="L1143" s="103">
        <f t="shared" si="148"/>
        <v>100</v>
      </c>
      <c r="M1143" s="75">
        <f t="shared" si="149"/>
        <v>0</v>
      </c>
    </row>
    <row r="1144" spans="1:13" x14ac:dyDescent="0.2">
      <c r="A1144" s="4"/>
      <c r="B1144" s="4"/>
      <c r="C1144" s="4"/>
      <c r="D1144" s="9">
        <v>612100</v>
      </c>
      <c r="E1144" s="259" t="s">
        <v>435</v>
      </c>
      <c r="F1144" s="10" t="s">
        <v>20</v>
      </c>
      <c r="G1144" s="40">
        <v>26203</v>
      </c>
      <c r="H1144" s="40">
        <v>26203</v>
      </c>
      <c r="I1144" s="47"/>
      <c r="J1144" s="47"/>
      <c r="K1144" s="47">
        <f t="shared" si="147"/>
        <v>26203</v>
      </c>
      <c r="L1144" s="101">
        <f t="shared" si="148"/>
        <v>100</v>
      </c>
      <c r="M1144" s="102">
        <f t="shared" si="149"/>
        <v>0</v>
      </c>
    </row>
    <row r="1145" spans="1:13" x14ac:dyDescent="0.2">
      <c r="A1145" s="4"/>
      <c r="B1145" s="4"/>
      <c r="C1145" s="4"/>
      <c r="D1145" s="9">
        <v>613000</v>
      </c>
      <c r="E1145" s="259"/>
      <c r="F1145" s="10" t="s">
        <v>185</v>
      </c>
      <c r="G1145" s="45">
        <f>SUM(G1146+G1149)</f>
        <v>1808</v>
      </c>
      <c r="H1145" s="45">
        <f>SUM(H1146+H1149)</f>
        <v>1808</v>
      </c>
      <c r="I1145" s="45">
        <f>SUM(I1146+I1149)</f>
        <v>0</v>
      </c>
      <c r="J1145" s="45">
        <f>SUM(J1146+J1149)</f>
        <v>0</v>
      </c>
      <c r="K1145" s="47">
        <f t="shared" si="147"/>
        <v>1808</v>
      </c>
      <c r="L1145" s="101">
        <f t="shared" si="148"/>
        <v>100</v>
      </c>
      <c r="M1145" s="102">
        <f t="shared" si="149"/>
        <v>0</v>
      </c>
    </row>
    <row r="1146" spans="1:13" s="241" customFormat="1" x14ac:dyDescent="0.2">
      <c r="A1146" s="4"/>
      <c r="B1146" s="77"/>
      <c r="C1146" s="77"/>
      <c r="D1146" s="239">
        <v>613100</v>
      </c>
      <c r="E1146" s="272"/>
      <c r="F1146" s="234" t="s">
        <v>175</v>
      </c>
      <c r="G1146" s="249">
        <f>G1147+G1148</f>
        <v>0</v>
      </c>
      <c r="H1146" s="249">
        <f>H1147+H1148</f>
        <v>0</v>
      </c>
      <c r="I1146" s="249">
        <f>I1147+I1148</f>
        <v>0</v>
      </c>
      <c r="J1146" s="249">
        <f>J1147+J1148</f>
        <v>0</v>
      </c>
      <c r="K1146" s="47">
        <f t="shared" si="147"/>
        <v>0</v>
      </c>
      <c r="L1146" s="101" t="e">
        <f t="shared" si="148"/>
        <v>#DIV/0!</v>
      </c>
      <c r="M1146" s="102">
        <f t="shared" si="149"/>
        <v>0</v>
      </c>
    </row>
    <row r="1147" spans="1:13" s="253" customFormat="1" x14ac:dyDescent="0.2">
      <c r="A1147" s="4"/>
      <c r="B1147" s="247"/>
      <c r="C1147" s="247"/>
      <c r="D1147" s="247">
        <v>613110</v>
      </c>
      <c r="E1147" s="279"/>
      <c r="F1147" s="252" t="s">
        <v>174</v>
      </c>
      <c r="G1147" s="250"/>
      <c r="H1147" s="250">
        <v>0</v>
      </c>
      <c r="I1147" s="250"/>
      <c r="J1147" s="250"/>
      <c r="K1147" s="254">
        <f t="shared" si="147"/>
        <v>0</v>
      </c>
      <c r="L1147" s="103" t="e">
        <f t="shared" si="148"/>
        <v>#DIV/0!</v>
      </c>
      <c r="M1147" s="75">
        <f t="shared" si="149"/>
        <v>0</v>
      </c>
    </row>
    <row r="1148" spans="1:13" s="253" customFormat="1" x14ac:dyDescent="0.2">
      <c r="A1148" s="4"/>
      <c r="B1148" s="247"/>
      <c r="C1148" s="247"/>
      <c r="D1148" s="247">
        <v>613120</v>
      </c>
      <c r="E1148" s="279"/>
      <c r="F1148" s="252" t="s">
        <v>22</v>
      </c>
      <c r="G1148" s="250"/>
      <c r="H1148" s="250">
        <v>0</v>
      </c>
      <c r="I1148" s="250"/>
      <c r="J1148" s="250"/>
      <c r="K1148" s="254">
        <f t="shared" si="147"/>
        <v>0</v>
      </c>
      <c r="L1148" s="103" t="e">
        <f t="shared" si="148"/>
        <v>#DIV/0!</v>
      </c>
      <c r="M1148" s="75">
        <f t="shared" si="149"/>
        <v>0</v>
      </c>
    </row>
    <row r="1149" spans="1:13" ht="33.75" x14ac:dyDescent="0.2">
      <c r="B1149" s="4"/>
      <c r="C1149" s="4"/>
      <c r="D1149" s="11">
        <v>613900</v>
      </c>
      <c r="E1149" s="257" t="s">
        <v>435</v>
      </c>
      <c r="F1149" s="14" t="s">
        <v>284</v>
      </c>
      <c r="G1149" s="40">
        <f>SUM(G1150:G1152)</f>
        <v>1808</v>
      </c>
      <c r="H1149" s="40">
        <f>SUM(H1150:H1152)</f>
        <v>1808</v>
      </c>
      <c r="I1149" s="40">
        <f>SUM(I1150:I1152)</f>
        <v>0</v>
      </c>
      <c r="J1149" s="40">
        <f>SUM(J1150:J1152)</f>
        <v>0</v>
      </c>
      <c r="K1149" s="40">
        <f>SUM(K1150:K1152)</f>
        <v>1808</v>
      </c>
      <c r="L1149" s="101">
        <f t="shared" si="148"/>
        <v>100</v>
      </c>
      <c r="M1149" s="102">
        <f t="shared" si="149"/>
        <v>0</v>
      </c>
    </row>
    <row r="1150" spans="1:13" ht="22.5" x14ac:dyDescent="0.2">
      <c r="B1150" s="4"/>
      <c r="C1150" s="4"/>
      <c r="D1150" s="4">
        <v>613976</v>
      </c>
      <c r="E1150" s="258"/>
      <c r="F1150" s="1" t="s">
        <v>322</v>
      </c>
      <c r="G1150" s="41">
        <v>0</v>
      </c>
      <c r="H1150" s="41"/>
      <c r="I1150" s="46"/>
      <c r="J1150" s="46"/>
      <c r="K1150" s="46">
        <f>SUM(H1150:J1150)</f>
        <v>0</v>
      </c>
      <c r="L1150" s="103" t="e">
        <f t="shared" si="148"/>
        <v>#DIV/0!</v>
      </c>
      <c r="M1150" s="75">
        <f t="shared" si="149"/>
        <v>0</v>
      </c>
    </row>
    <row r="1151" spans="1:13" x14ac:dyDescent="0.2">
      <c r="A1151" s="5"/>
      <c r="B1151" s="4"/>
      <c r="C1151" s="4"/>
      <c r="D1151" s="4">
        <v>613980</v>
      </c>
      <c r="E1151" s="258"/>
      <c r="F1151" s="1" t="s">
        <v>264</v>
      </c>
      <c r="G1151" s="41">
        <v>0</v>
      </c>
      <c r="H1151" s="41"/>
      <c r="I1151" s="46"/>
      <c r="J1151" s="46"/>
      <c r="K1151" s="46">
        <f>SUM(H1151:J1151)</f>
        <v>0</v>
      </c>
      <c r="L1151" s="103" t="e">
        <f t="shared" si="148"/>
        <v>#DIV/0!</v>
      </c>
      <c r="M1151" s="75">
        <f t="shared" si="149"/>
        <v>0</v>
      </c>
    </row>
    <row r="1152" spans="1:13" ht="22.5" x14ac:dyDescent="0.2">
      <c r="A1152" s="5"/>
      <c r="B1152" s="4"/>
      <c r="C1152" s="4"/>
      <c r="D1152" s="4">
        <v>613983</v>
      </c>
      <c r="E1152" s="258"/>
      <c r="F1152" s="1" t="s">
        <v>252</v>
      </c>
      <c r="G1152" s="41">
        <v>1808</v>
      </c>
      <c r="H1152" s="41">
        <v>1808</v>
      </c>
      <c r="I1152" s="46"/>
      <c r="J1152" s="46"/>
      <c r="K1152" s="46">
        <f>SUM(H1152:J1152)</f>
        <v>1808</v>
      </c>
      <c r="L1152" s="103">
        <f t="shared" si="148"/>
        <v>100</v>
      </c>
      <c r="M1152" s="75">
        <f t="shared" si="149"/>
        <v>0</v>
      </c>
    </row>
    <row r="1153" spans="1:13" x14ac:dyDescent="0.2">
      <c r="A1153" s="85"/>
      <c r="B1153" s="4"/>
      <c r="C1153" s="4"/>
      <c r="D1153" s="4"/>
      <c r="E1153" s="258"/>
      <c r="F1153" s="2" t="s">
        <v>46</v>
      </c>
      <c r="G1153" s="89">
        <v>18</v>
      </c>
      <c r="H1153" s="89">
        <v>18</v>
      </c>
      <c r="I1153" s="90"/>
      <c r="J1153" s="90"/>
      <c r="K1153" s="84">
        <f>SUM(H1153:J1153)</f>
        <v>18</v>
      </c>
      <c r="L1153" s="95">
        <f t="shared" si="148"/>
        <v>100</v>
      </c>
      <c r="M1153" s="93">
        <f t="shared" si="149"/>
        <v>0</v>
      </c>
    </row>
    <row r="1154" spans="1:13" x14ac:dyDescent="0.2">
      <c r="A1154" s="297"/>
      <c r="B1154" s="212"/>
      <c r="E1154" s="274"/>
      <c r="F1154" s="21"/>
      <c r="G1154" s="51"/>
      <c r="H1154" s="51"/>
      <c r="I1154" s="51"/>
      <c r="J1154" s="51"/>
      <c r="K1154" s="51"/>
      <c r="L1154" s="31"/>
      <c r="M1154" s="22"/>
    </row>
    <row r="1155" spans="1:13" x14ac:dyDescent="0.2">
      <c r="A1155" s="244"/>
      <c r="E1155" s="274"/>
      <c r="F1155" s="21"/>
      <c r="G1155" s="54"/>
      <c r="H1155" s="54"/>
      <c r="I1155" s="54"/>
      <c r="J1155" s="54"/>
      <c r="K1155" s="54"/>
      <c r="L1155" s="33"/>
      <c r="M1155" s="23"/>
    </row>
    <row r="1156" spans="1:13" ht="12.75" customHeight="1" x14ac:dyDescent="0.2">
      <c r="A1156" s="5" t="s">
        <v>48</v>
      </c>
      <c r="B1156" s="5" t="s">
        <v>49</v>
      </c>
      <c r="C1156" s="5" t="s">
        <v>50</v>
      </c>
      <c r="D1156" s="3" t="s">
        <v>7</v>
      </c>
      <c r="E1156" s="81" t="s">
        <v>130</v>
      </c>
      <c r="F1156" s="3" t="s">
        <v>51</v>
      </c>
      <c r="G1156" s="520" t="s">
        <v>557</v>
      </c>
      <c r="H1156" s="514" t="s">
        <v>328</v>
      </c>
      <c r="I1156" s="514" t="s">
        <v>500</v>
      </c>
      <c r="J1156" s="516" t="s">
        <v>324</v>
      </c>
      <c r="K1156" s="512" t="s">
        <v>583</v>
      </c>
      <c r="L1156" s="15" t="s">
        <v>52</v>
      </c>
      <c r="M1156" s="3" t="s">
        <v>123</v>
      </c>
    </row>
    <row r="1157" spans="1:13" ht="33.75" customHeight="1" x14ac:dyDescent="0.2">
      <c r="A1157" s="5" t="s">
        <v>53</v>
      </c>
      <c r="B1157" s="5"/>
      <c r="C1157" s="5" t="s">
        <v>54</v>
      </c>
      <c r="D1157" s="3" t="s">
        <v>11</v>
      </c>
      <c r="E1157" s="81" t="s">
        <v>131</v>
      </c>
      <c r="F1157" s="3" t="s">
        <v>55</v>
      </c>
      <c r="G1157" s="522"/>
      <c r="H1157" s="515"/>
      <c r="I1157" s="513"/>
      <c r="J1157" s="517"/>
      <c r="K1157" s="523"/>
      <c r="L1157" s="15" t="s">
        <v>325</v>
      </c>
      <c r="M1157" s="3" t="s">
        <v>326</v>
      </c>
    </row>
    <row r="1158" spans="1:13" x14ac:dyDescent="0.2">
      <c r="A1158" s="85">
        <v>1</v>
      </c>
      <c r="B1158" s="85">
        <v>2</v>
      </c>
      <c r="C1158" s="85">
        <v>3</v>
      </c>
      <c r="D1158" s="85">
        <v>4</v>
      </c>
      <c r="E1158" s="275">
        <v>5</v>
      </c>
      <c r="F1158" s="85">
        <v>6</v>
      </c>
      <c r="G1158" s="85">
        <v>7</v>
      </c>
      <c r="H1158" s="85">
        <v>8</v>
      </c>
      <c r="I1158" s="85">
        <v>9</v>
      </c>
      <c r="J1158" s="85">
        <v>10</v>
      </c>
      <c r="K1158" s="209" t="s">
        <v>327</v>
      </c>
      <c r="L1158" s="86">
        <v>12</v>
      </c>
      <c r="M1158" s="85">
        <v>13</v>
      </c>
    </row>
    <row r="1159" spans="1:13" x14ac:dyDescent="0.2">
      <c r="A1159" s="3">
        <v>16</v>
      </c>
      <c r="B1159" s="5"/>
      <c r="C1159" s="5"/>
      <c r="D1159" s="3"/>
      <c r="E1159" s="81"/>
      <c r="F1159" s="10" t="s">
        <v>80</v>
      </c>
      <c r="G1159" s="41"/>
      <c r="H1159" s="41"/>
      <c r="I1159" s="46"/>
      <c r="J1159" s="46"/>
      <c r="K1159" s="46"/>
      <c r="L1159" s="27"/>
      <c r="M1159" s="5"/>
    </row>
    <row r="1160" spans="1:13" x14ac:dyDescent="0.2">
      <c r="A1160" s="4"/>
      <c r="B1160" s="3" t="s">
        <v>71</v>
      </c>
      <c r="C1160" s="3" t="s">
        <v>86</v>
      </c>
      <c r="D1160" s="3"/>
      <c r="E1160" s="81"/>
      <c r="F1160" s="9" t="s">
        <v>87</v>
      </c>
      <c r="G1160" s="41"/>
      <c r="H1160" s="41"/>
      <c r="I1160" s="46"/>
      <c r="J1160" s="46"/>
      <c r="K1160" s="46"/>
      <c r="L1160" s="27"/>
      <c r="M1160" s="5"/>
    </row>
    <row r="1161" spans="1:13" x14ac:dyDescent="0.2">
      <c r="A1161" s="4"/>
      <c r="B1161" s="4"/>
      <c r="C1161" s="4"/>
      <c r="D1161" s="92"/>
      <c r="E1161" s="276"/>
      <c r="F1161" s="77" t="s">
        <v>275</v>
      </c>
      <c r="G1161" s="93">
        <f>SUM(G1162)</f>
        <v>6134140</v>
      </c>
      <c r="H1161" s="93">
        <f>SUM(H1162)</f>
        <v>6134140</v>
      </c>
      <c r="I1161" s="93">
        <f>SUM(I1162)</f>
        <v>0</v>
      </c>
      <c r="J1161" s="93">
        <f>SUM(J1162)</f>
        <v>0</v>
      </c>
      <c r="K1161" s="94">
        <f t="shared" ref="K1161:K1184" si="150">SUM(H1161:J1161)</f>
        <v>6134140</v>
      </c>
      <c r="L1161" s="95">
        <f t="shared" ref="L1161:L1184" si="151">K1161/G1161*100</f>
        <v>100</v>
      </c>
      <c r="M1161" s="93">
        <f t="shared" ref="M1161:M1184" si="152">K1161-G1161</f>
        <v>0</v>
      </c>
    </row>
    <row r="1162" spans="1:13" ht="18.75" customHeight="1" x14ac:dyDescent="0.2">
      <c r="A1162" s="4"/>
      <c r="B1162" s="4"/>
      <c r="C1162" s="4"/>
      <c r="D1162" s="96">
        <v>610000</v>
      </c>
      <c r="E1162" s="277"/>
      <c r="F1162" s="97" t="s">
        <v>242</v>
      </c>
      <c r="G1162" s="93">
        <f>SUM(G1163+G1174+G1175+G1176)</f>
        <v>6134140</v>
      </c>
      <c r="H1162" s="93">
        <f>SUM(H1163+H1174+H1175+H1176)</f>
        <v>6134140</v>
      </c>
      <c r="I1162" s="93">
        <f>SUM(I1163+I1174+I1176)</f>
        <v>0</v>
      </c>
      <c r="J1162" s="93">
        <f>SUM(J1163+J1174+J1176)</f>
        <v>0</v>
      </c>
      <c r="K1162" s="94">
        <f t="shared" si="150"/>
        <v>6134140</v>
      </c>
      <c r="L1162" s="95">
        <f t="shared" si="151"/>
        <v>100</v>
      </c>
      <c r="M1162" s="93">
        <f t="shared" si="152"/>
        <v>0</v>
      </c>
    </row>
    <row r="1163" spans="1:13" x14ac:dyDescent="0.2">
      <c r="A1163" s="4"/>
      <c r="B1163" s="4"/>
      <c r="C1163" s="4"/>
      <c r="D1163" s="9">
        <v>611000</v>
      </c>
      <c r="E1163" s="259"/>
      <c r="F1163" s="10" t="s">
        <v>13</v>
      </c>
      <c r="G1163" s="40">
        <f>SUM(G1164+G1168)</f>
        <v>5872285</v>
      </c>
      <c r="H1163" s="40">
        <f>SUM(H1164+H1168)</f>
        <v>5872285</v>
      </c>
      <c r="I1163" s="40">
        <f>SUM(I1164+I1168)</f>
        <v>0</v>
      </c>
      <c r="J1163" s="40">
        <f>SUM(J1164+J1168)</f>
        <v>0</v>
      </c>
      <c r="K1163" s="47">
        <f t="shared" si="150"/>
        <v>5872285</v>
      </c>
      <c r="L1163" s="101">
        <f t="shared" si="151"/>
        <v>100</v>
      </c>
      <c r="M1163" s="102">
        <f t="shared" si="152"/>
        <v>0</v>
      </c>
    </row>
    <row r="1164" spans="1:13" x14ac:dyDescent="0.2">
      <c r="A1164" s="4"/>
      <c r="B1164" s="4"/>
      <c r="C1164" s="4"/>
      <c r="D1164" s="11">
        <v>611100</v>
      </c>
      <c r="E1164" s="257" t="s">
        <v>435</v>
      </c>
      <c r="F1164" s="10" t="s">
        <v>317</v>
      </c>
      <c r="G1164" s="40">
        <f>SUM(G1165:G1167)</f>
        <v>4899069</v>
      </c>
      <c r="H1164" s="40">
        <f>SUM(H1165:H1167)</f>
        <v>4899069</v>
      </c>
      <c r="I1164" s="40">
        <f>SUM(I1165:I1167)</f>
        <v>0</v>
      </c>
      <c r="J1164" s="40">
        <f>SUM(J1165:J1167)</f>
        <v>0</v>
      </c>
      <c r="K1164" s="47">
        <f t="shared" si="150"/>
        <v>4899069</v>
      </c>
      <c r="L1164" s="101">
        <f t="shared" si="151"/>
        <v>100</v>
      </c>
      <c r="M1164" s="102">
        <f t="shared" si="152"/>
        <v>0</v>
      </c>
    </row>
    <row r="1165" spans="1:13" x14ac:dyDescent="0.2">
      <c r="A1165" s="4"/>
      <c r="B1165" s="4"/>
      <c r="C1165" s="4"/>
      <c r="D1165" s="12">
        <v>611110</v>
      </c>
      <c r="E1165" s="255"/>
      <c r="F1165" s="5" t="s">
        <v>255</v>
      </c>
      <c r="G1165" s="41">
        <v>3354008</v>
      </c>
      <c r="H1165" s="41">
        <v>3354008</v>
      </c>
      <c r="I1165" s="46"/>
      <c r="J1165" s="46"/>
      <c r="K1165" s="46">
        <f t="shared" si="150"/>
        <v>3354008</v>
      </c>
      <c r="L1165" s="103">
        <f t="shared" si="151"/>
        <v>100</v>
      </c>
      <c r="M1165" s="75">
        <f t="shared" si="152"/>
        <v>0</v>
      </c>
    </row>
    <row r="1166" spans="1:13" x14ac:dyDescent="0.2">
      <c r="A1166" s="4"/>
      <c r="B1166" s="4"/>
      <c r="C1166" s="4"/>
      <c r="D1166" s="12">
        <v>611130</v>
      </c>
      <c r="E1166" s="255"/>
      <c r="F1166" s="5" t="s">
        <v>14</v>
      </c>
      <c r="G1166" s="41">
        <v>1518711</v>
      </c>
      <c r="H1166" s="41">
        <v>1518711</v>
      </c>
      <c r="I1166" s="46"/>
      <c r="J1166" s="46"/>
      <c r="K1166" s="46">
        <f t="shared" si="150"/>
        <v>1518711</v>
      </c>
      <c r="L1166" s="103">
        <f t="shared" si="151"/>
        <v>100</v>
      </c>
      <c r="M1166" s="75">
        <f t="shared" si="152"/>
        <v>0</v>
      </c>
    </row>
    <row r="1167" spans="1:13" x14ac:dyDescent="0.2">
      <c r="A1167" s="4"/>
      <c r="B1167" s="4"/>
      <c r="C1167" s="4"/>
      <c r="D1167" s="12">
        <v>611155</v>
      </c>
      <c r="E1167" s="255"/>
      <c r="F1167" s="5" t="s">
        <v>18</v>
      </c>
      <c r="G1167" s="41">
        <v>26350</v>
      </c>
      <c r="H1167" s="41">
        <v>26350</v>
      </c>
      <c r="I1167" s="46"/>
      <c r="J1167" s="46"/>
      <c r="K1167" s="46">
        <f t="shared" si="150"/>
        <v>26350</v>
      </c>
      <c r="L1167" s="103">
        <f t="shared" si="151"/>
        <v>100</v>
      </c>
      <c r="M1167" s="75">
        <f t="shared" si="152"/>
        <v>0</v>
      </c>
    </row>
    <row r="1168" spans="1:13" x14ac:dyDescent="0.2">
      <c r="A1168" s="4"/>
      <c r="B1168" s="4"/>
      <c r="C1168" s="4"/>
      <c r="D1168" s="11">
        <v>611200</v>
      </c>
      <c r="E1168" s="257" t="s">
        <v>435</v>
      </c>
      <c r="F1168" s="10" t="s">
        <v>318</v>
      </c>
      <c r="G1168" s="40">
        <f>SUM(G1169:G1173)</f>
        <v>973216</v>
      </c>
      <c r="H1168" s="40">
        <f>SUM(H1169:H1173)</f>
        <v>973216</v>
      </c>
      <c r="I1168" s="40">
        <f>SUM(I1169:I1173)</f>
        <v>0</v>
      </c>
      <c r="J1168" s="40">
        <f>SUM(J1169:J1173)</f>
        <v>0</v>
      </c>
      <c r="K1168" s="47">
        <f t="shared" si="150"/>
        <v>973216</v>
      </c>
      <c r="L1168" s="101">
        <f t="shared" si="151"/>
        <v>100</v>
      </c>
      <c r="M1168" s="102">
        <f t="shared" si="152"/>
        <v>0</v>
      </c>
    </row>
    <row r="1169" spans="1:14" x14ac:dyDescent="0.2">
      <c r="A1169" s="4"/>
      <c r="B1169" s="4"/>
      <c r="C1169" s="4"/>
      <c r="D1169" s="12">
        <v>611211</v>
      </c>
      <c r="E1169" s="255"/>
      <c r="F1169" s="5" t="s">
        <v>310</v>
      </c>
      <c r="G1169" s="41">
        <v>155415</v>
      </c>
      <c r="H1169" s="41">
        <v>155415</v>
      </c>
      <c r="I1169" s="46"/>
      <c r="J1169" s="46"/>
      <c r="K1169" s="46">
        <f t="shared" si="150"/>
        <v>155415</v>
      </c>
      <c r="L1169" s="103">
        <f t="shared" si="151"/>
        <v>100</v>
      </c>
      <c r="M1169" s="75">
        <f t="shared" si="152"/>
        <v>0</v>
      </c>
    </row>
    <row r="1170" spans="1:14" x14ac:dyDescent="0.2">
      <c r="A1170" s="4"/>
      <c r="B1170" s="4"/>
      <c r="C1170" s="4"/>
      <c r="D1170" s="12">
        <v>611221</v>
      </c>
      <c r="E1170" s="255"/>
      <c r="F1170" s="5" t="s">
        <v>15</v>
      </c>
      <c r="G1170" s="41">
        <v>584672</v>
      </c>
      <c r="H1170" s="41">
        <v>584672</v>
      </c>
      <c r="I1170" s="46"/>
      <c r="J1170" s="46"/>
      <c r="K1170" s="46">
        <f t="shared" si="150"/>
        <v>584672</v>
      </c>
      <c r="L1170" s="103">
        <f t="shared" si="151"/>
        <v>100</v>
      </c>
      <c r="M1170" s="75">
        <f t="shared" si="152"/>
        <v>0</v>
      </c>
    </row>
    <row r="1171" spans="1:14" x14ac:dyDescent="0.2">
      <c r="A1171" s="77"/>
      <c r="B1171" s="4"/>
      <c r="C1171" s="4"/>
      <c r="D1171" s="4">
        <v>611224</v>
      </c>
      <c r="E1171" s="258"/>
      <c r="F1171" s="5" t="s">
        <v>16</v>
      </c>
      <c r="G1171" s="41">
        <v>117629</v>
      </c>
      <c r="H1171" s="41">
        <v>117629</v>
      </c>
      <c r="I1171" s="46"/>
      <c r="J1171" s="46"/>
      <c r="K1171" s="46">
        <f t="shared" si="150"/>
        <v>117629</v>
      </c>
      <c r="L1171" s="103">
        <f t="shared" si="151"/>
        <v>100</v>
      </c>
      <c r="M1171" s="75">
        <f t="shared" si="152"/>
        <v>0</v>
      </c>
    </row>
    <row r="1172" spans="1:14" x14ac:dyDescent="0.2">
      <c r="A1172" s="247"/>
      <c r="B1172" s="4"/>
      <c r="C1172" s="4"/>
      <c r="D1172" s="4">
        <v>611225</v>
      </c>
      <c r="E1172" s="258"/>
      <c r="F1172" s="5" t="s">
        <v>17</v>
      </c>
      <c r="G1172" s="41">
        <v>40500</v>
      </c>
      <c r="H1172" s="41">
        <v>40500</v>
      </c>
      <c r="I1172" s="46"/>
      <c r="J1172" s="46"/>
      <c r="K1172" s="46">
        <f t="shared" si="150"/>
        <v>40500</v>
      </c>
      <c r="L1172" s="103">
        <f t="shared" si="151"/>
        <v>100</v>
      </c>
      <c r="M1172" s="75">
        <f t="shared" si="152"/>
        <v>0</v>
      </c>
    </row>
    <row r="1173" spans="1:14" x14ac:dyDescent="0.2">
      <c r="A1173" s="247"/>
      <c r="B1173" s="4"/>
      <c r="C1173" s="4"/>
      <c r="D1173" s="4">
        <v>611227</v>
      </c>
      <c r="E1173" s="258"/>
      <c r="F1173" s="5" t="s">
        <v>19</v>
      </c>
      <c r="G1173" s="41">
        <v>75000</v>
      </c>
      <c r="H1173" s="41">
        <v>75000</v>
      </c>
      <c r="I1173" s="46"/>
      <c r="J1173" s="46"/>
      <c r="K1173" s="46">
        <f t="shared" si="150"/>
        <v>75000</v>
      </c>
      <c r="L1173" s="103">
        <f t="shared" si="151"/>
        <v>100</v>
      </c>
      <c r="M1173" s="75">
        <f t="shared" si="152"/>
        <v>0</v>
      </c>
    </row>
    <row r="1174" spans="1:14" x14ac:dyDescent="0.2">
      <c r="A1174" s="4"/>
      <c r="B1174" s="4"/>
      <c r="C1174" s="4"/>
      <c r="D1174" s="9">
        <v>612100</v>
      </c>
      <c r="E1174" s="259" t="s">
        <v>435</v>
      </c>
      <c r="F1174" s="10" t="s">
        <v>20</v>
      </c>
      <c r="G1174" s="40">
        <v>244953</v>
      </c>
      <c r="H1174" s="40">
        <v>244953</v>
      </c>
      <c r="I1174" s="47"/>
      <c r="J1174" s="47"/>
      <c r="K1174" s="47">
        <f t="shared" si="150"/>
        <v>244953</v>
      </c>
      <c r="L1174" s="101">
        <f t="shared" si="151"/>
        <v>100</v>
      </c>
      <c r="M1174" s="102">
        <f t="shared" si="152"/>
        <v>0</v>
      </c>
    </row>
    <row r="1175" spans="1:14" x14ac:dyDescent="0.2">
      <c r="A1175" s="4"/>
      <c r="B1175" s="4"/>
      <c r="C1175" s="4"/>
      <c r="D1175" s="9">
        <v>612200</v>
      </c>
      <c r="E1175" s="259" t="s">
        <v>435</v>
      </c>
      <c r="F1175" s="10" t="s">
        <v>485</v>
      </c>
      <c r="G1175" s="40"/>
      <c r="H1175" s="40">
        <v>0</v>
      </c>
      <c r="I1175" s="47"/>
      <c r="J1175" s="47"/>
      <c r="K1175" s="47">
        <f t="shared" si="150"/>
        <v>0</v>
      </c>
      <c r="L1175" s="101" t="e">
        <f t="shared" si="151"/>
        <v>#DIV/0!</v>
      </c>
      <c r="M1175" s="102">
        <f t="shared" si="152"/>
        <v>0</v>
      </c>
    </row>
    <row r="1176" spans="1:14" x14ac:dyDescent="0.2">
      <c r="A1176" s="4"/>
      <c r="B1176" s="4"/>
      <c r="C1176" s="4"/>
      <c r="D1176" s="9">
        <v>613000</v>
      </c>
      <c r="E1176" s="259"/>
      <c r="F1176" s="10" t="s">
        <v>185</v>
      </c>
      <c r="G1176" s="40">
        <f>SUM(G1177+G1180)</f>
        <v>16902</v>
      </c>
      <c r="H1176" s="40">
        <f>SUM(H1177+H1180)</f>
        <v>16902</v>
      </c>
      <c r="I1176" s="40">
        <f>SUM(I1177+I1180)</f>
        <v>0</v>
      </c>
      <c r="J1176" s="40">
        <f>SUM(J1177+J1180)</f>
        <v>0</v>
      </c>
      <c r="K1176" s="47">
        <f t="shared" si="150"/>
        <v>16902</v>
      </c>
      <c r="L1176" s="101">
        <f t="shared" si="151"/>
        <v>100</v>
      </c>
      <c r="M1176" s="102">
        <f t="shared" si="152"/>
        <v>0</v>
      </c>
    </row>
    <row r="1177" spans="1:14" s="241" customFormat="1" x14ac:dyDescent="0.2">
      <c r="A1177" s="4"/>
      <c r="B1177" s="77"/>
      <c r="C1177" s="77"/>
      <c r="D1177" s="239">
        <v>613100</v>
      </c>
      <c r="E1177" s="272"/>
      <c r="F1177" s="234" t="s">
        <v>175</v>
      </c>
      <c r="G1177" s="102">
        <f>G1178+G1179</f>
        <v>0</v>
      </c>
      <c r="H1177" s="102">
        <f>H1178+H1179</f>
        <v>0</v>
      </c>
      <c r="I1177" s="102">
        <f>I1178+I1179</f>
        <v>0</v>
      </c>
      <c r="J1177" s="102">
        <f>J1178+J1179</f>
        <v>0</v>
      </c>
      <c r="K1177" s="47">
        <f t="shared" si="150"/>
        <v>0</v>
      </c>
      <c r="L1177" s="101" t="e">
        <f t="shared" si="151"/>
        <v>#DIV/0!</v>
      </c>
      <c r="M1177" s="102">
        <f t="shared" si="152"/>
        <v>0</v>
      </c>
    </row>
    <row r="1178" spans="1:14" s="253" customFormat="1" x14ac:dyDescent="0.2">
      <c r="A1178" s="4"/>
      <c r="B1178" s="247"/>
      <c r="C1178" s="247"/>
      <c r="D1178" s="247">
        <v>613110</v>
      </c>
      <c r="E1178" s="279"/>
      <c r="F1178" s="252" t="s">
        <v>174</v>
      </c>
      <c r="G1178" s="75"/>
      <c r="H1178" s="75">
        <v>0</v>
      </c>
      <c r="I1178" s="75"/>
      <c r="J1178" s="75"/>
      <c r="K1178" s="254">
        <f t="shared" si="150"/>
        <v>0</v>
      </c>
      <c r="L1178" s="103" t="e">
        <f t="shared" si="151"/>
        <v>#DIV/0!</v>
      </c>
      <c r="M1178" s="75">
        <f t="shared" si="152"/>
        <v>0</v>
      </c>
    </row>
    <row r="1179" spans="1:14" s="253" customFormat="1" x14ac:dyDescent="0.2">
      <c r="A1179" s="4"/>
      <c r="B1179" s="247"/>
      <c r="C1179" s="247"/>
      <c r="D1179" s="247">
        <v>613120</v>
      </c>
      <c r="E1179" s="279"/>
      <c r="F1179" s="252" t="s">
        <v>22</v>
      </c>
      <c r="G1179" s="75"/>
      <c r="H1179" s="75">
        <v>0</v>
      </c>
      <c r="I1179" s="75"/>
      <c r="J1179" s="75"/>
      <c r="K1179" s="254">
        <f t="shared" si="150"/>
        <v>0</v>
      </c>
      <c r="L1179" s="103" t="e">
        <f t="shared" si="151"/>
        <v>#DIV/0!</v>
      </c>
      <c r="M1179" s="75">
        <f t="shared" si="152"/>
        <v>0</v>
      </c>
    </row>
    <row r="1180" spans="1:14" ht="33.75" x14ac:dyDescent="0.2">
      <c r="B1180" s="4"/>
      <c r="C1180" s="4"/>
      <c r="D1180" s="11">
        <v>613900</v>
      </c>
      <c r="E1180" s="257" t="s">
        <v>435</v>
      </c>
      <c r="F1180" s="14" t="s">
        <v>284</v>
      </c>
      <c r="G1180" s="40">
        <f>SUM(G1181:G1183)</f>
        <v>16902</v>
      </c>
      <c r="H1180" s="40">
        <f>SUM(H1181:H1183)</f>
        <v>16902</v>
      </c>
      <c r="I1180" s="40">
        <f>SUM(I1181:I1183)</f>
        <v>0</v>
      </c>
      <c r="J1180" s="40">
        <f>SUM(J1181:J1183)</f>
        <v>0</v>
      </c>
      <c r="K1180" s="47">
        <f t="shared" si="150"/>
        <v>16902</v>
      </c>
      <c r="L1180" s="101">
        <f t="shared" si="151"/>
        <v>100</v>
      </c>
      <c r="M1180" s="102">
        <f t="shared" si="152"/>
        <v>0</v>
      </c>
    </row>
    <row r="1181" spans="1:14" ht="22.5" x14ac:dyDescent="0.2">
      <c r="B1181" s="4"/>
      <c r="C1181" s="4"/>
      <c r="D1181" s="4">
        <v>613976</v>
      </c>
      <c r="E1181" s="258"/>
      <c r="F1181" s="1" t="s">
        <v>322</v>
      </c>
      <c r="G1181" s="41"/>
      <c r="H1181" s="41"/>
      <c r="I1181" s="46"/>
      <c r="J1181" s="46"/>
      <c r="K1181" s="46">
        <f t="shared" si="150"/>
        <v>0</v>
      </c>
      <c r="L1181" s="103" t="e">
        <f t="shared" si="151"/>
        <v>#DIV/0!</v>
      </c>
      <c r="M1181" s="75">
        <f t="shared" si="152"/>
        <v>0</v>
      </c>
    </row>
    <row r="1182" spans="1:14" x14ac:dyDescent="0.2">
      <c r="A1182" s="5"/>
      <c r="B1182" s="4"/>
      <c r="C1182" s="4"/>
      <c r="D1182" s="4">
        <v>613980</v>
      </c>
      <c r="E1182" s="258"/>
      <c r="F1182" s="1" t="s">
        <v>264</v>
      </c>
      <c r="G1182" s="41"/>
      <c r="H1182" s="41"/>
      <c r="I1182" s="46"/>
      <c r="J1182" s="46"/>
      <c r="K1182" s="46">
        <f t="shared" si="150"/>
        <v>0</v>
      </c>
      <c r="L1182" s="103" t="e">
        <f t="shared" si="151"/>
        <v>#DIV/0!</v>
      </c>
      <c r="M1182" s="75">
        <f t="shared" si="152"/>
        <v>0</v>
      </c>
    </row>
    <row r="1183" spans="1:14" ht="22.5" x14ac:dyDescent="0.2">
      <c r="A1183" s="5"/>
      <c r="B1183" s="4"/>
      <c r="C1183" s="4"/>
      <c r="D1183" s="4">
        <v>613983</v>
      </c>
      <c r="E1183" s="258"/>
      <c r="F1183" s="1" t="s">
        <v>252</v>
      </c>
      <c r="G1183" s="41">
        <v>16902</v>
      </c>
      <c r="H1183" s="41">
        <v>16902</v>
      </c>
      <c r="I1183" s="46"/>
      <c r="J1183" s="46"/>
      <c r="K1183" s="46">
        <f t="shared" si="150"/>
        <v>16902</v>
      </c>
      <c r="L1183" s="103">
        <f t="shared" si="151"/>
        <v>100</v>
      </c>
      <c r="M1183" s="75">
        <f t="shared" si="152"/>
        <v>0</v>
      </c>
    </row>
    <row r="1184" spans="1:14" x14ac:dyDescent="0.2">
      <c r="A1184" s="85"/>
      <c r="B1184" s="4"/>
      <c r="C1184" s="4"/>
      <c r="D1184" s="4"/>
      <c r="E1184" s="258"/>
      <c r="F1184" s="2" t="s">
        <v>46</v>
      </c>
      <c r="G1184" s="89">
        <v>151</v>
      </c>
      <c r="H1184" s="89">
        <v>151</v>
      </c>
      <c r="I1184" s="90"/>
      <c r="J1184" s="90"/>
      <c r="K1184" s="490">
        <f t="shared" si="150"/>
        <v>151</v>
      </c>
      <c r="L1184" s="95">
        <f t="shared" si="151"/>
        <v>100</v>
      </c>
      <c r="M1184" s="93">
        <f t="shared" si="152"/>
        <v>0</v>
      </c>
      <c r="N1184" s="440"/>
    </row>
    <row r="1185" spans="1:13" x14ac:dyDescent="0.2">
      <c r="A1185" s="297"/>
      <c r="B1185" s="212"/>
      <c r="E1185" s="274"/>
      <c r="F1185" s="21"/>
      <c r="G1185" s="51"/>
      <c r="H1185" s="51"/>
      <c r="I1185" s="51"/>
      <c r="J1185" s="51"/>
      <c r="K1185" s="51"/>
      <c r="L1185" s="31"/>
      <c r="M1185" s="22"/>
    </row>
    <row r="1186" spans="1:13" x14ac:dyDescent="0.2">
      <c r="A1186" s="244"/>
      <c r="B1186" s="28"/>
      <c r="E1186" s="274"/>
      <c r="F1186" s="21"/>
      <c r="G1186" s="57"/>
      <c r="H1186" s="57"/>
      <c r="I1186" s="57"/>
      <c r="J1186" s="57"/>
      <c r="K1186" s="57"/>
      <c r="L1186" s="35"/>
      <c r="M1186" s="23"/>
    </row>
    <row r="1187" spans="1:13" ht="12.75" customHeight="1" x14ac:dyDescent="0.2">
      <c r="A1187" s="5" t="s">
        <v>48</v>
      </c>
      <c r="B1187" s="5" t="s">
        <v>49</v>
      </c>
      <c r="C1187" s="5" t="s">
        <v>50</v>
      </c>
      <c r="D1187" s="3" t="s">
        <v>7</v>
      </c>
      <c r="E1187" s="81" t="s">
        <v>130</v>
      </c>
      <c r="F1187" s="3" t="s">
        <v>51</v>
      </c>
      <c r="G1187" s="520" t="s">
        <v>558</v>
      </c>
      <c r="H1187" s="514" t="s">
        <v>328</v>
      </c>
      <c r="I1187" s="514" t="s">
        <v>500</v>
      </c>
      <c r="J1187" s="516" t="s">
        <v>324</v>
      </c>
      <c r="K1187" s="512" t="s">
        <v>586</v>
      </c>
      <c r="L1187" s="15" t="s">
        <v>52</v>
      </c>
      <c r="M1187" s="3" t="s">
        <v>123</v>
      </c>
    </row>
    <row r="1188" spans="1:13" ht="33" customHeight="1" x14ac:dyDescent="0.2">
      <c r="A1188" s="5" t="s">
        <v>53</v>
      </c>
      <c r="B1188" s="5"/>
      <c r="C1188" s="5" t="s">
        <v>54</v>
      </c>
      <c r="D1188" s="3" t="s">
        <v>11</v>
      </c>
      <c r="E1188" s="81" t="s">
        <v>131</v>
      </c>
      <c r="F1188" s="3" t="s">
        <v>55</v>
      </c>
      <c r="G1188" s="522"/>
      <c r="H1188" s="515"/>
      <c r="I1188" s="513"/>
      <c r="J1188" s="517"/>
      <c r="K1188" s="523"/>
      <c r="L1188" s="15" t="s">
        <v>325</v>
      </c>
      <c r="M1188" s="3" t="s">
        <v>326</v>
      </c>
    </row>
    <row r="1189" spans="1:13" x14ac:dyDescent="0.2">
      <c r="A1189" s="85">
        <v>1</v>
      </c>
      <c r="B1189" s="85">
        <v>2</v>
      </c>
      <c r="C1189" s="85">
        <v>3</v>
      </c>
      <c r="D1189" s="85">
        <v>4</v>
      </c>
      <c r="E1189" s="275">
        <v>5</v>
      </c>
      <c r="F1189" s="85">
        <v>6</v>
      </c>
      <c r="G1189" s="85">
        <v>7</v>
      </c>
      <c r="H1189" s="85">
        <v>8</v>
      </c>
      <c r="I1189" s="85">
        <v>9</v>
      </c>
      <c r="J1189" s="85">
        <v>10</v>
      </c>
      <c r="K1189" s="209" t="s">
        <v>327</v>
      </c>
      <c r="L1189" s="86">
        <v>12</v>
      </c>
      <c r="M1189" s="85">
        <v>13</v>
      </c>
    </row>
    <row r="1190" spans="1:13" x14ac:dyDescent="0.2">
      <c r="A1190" s="3">
        <v>16</v>
      </c>
      <c r="B1190" s="5"/>
      <c r="C1190" s="5"/>
      <c r="D1190" s="3"/>
      <c r="E1190" s="81"/>
      <c r="F1190" s="10" t="s">
        <v>80</v>
      </c>
      <c r="G1190" s="41"/>
      <c r="H1190" s="41"/>
      <c r="I1190" s="46"/>
      <c r="J1190" s="46"/>
      <c r="K1190" s="46"/>
      <c r="L1190" s="27"/>
      <c r="M1190" s="5"/>
    </row>
    <row r="1191" spans="1:13" x14ac:dyDescent="0.2">
      <c r="A1191" s="4"/>
      <c r="B1191" s="3" t="s">
        <v>71</v>
      </c>
      <c r="C1191" s="3" t="s">
        <v>88</v>
      </c>
      <c r="D1191" s="3"/>
      <c r="E1191" s="81"/>
      <c r="F1191" s="100" t="s">
        <v>89</v>
      </c>
      <c r="G1191" s="41"/>
      <c r="H1191" s="41"/>
      <c r="I1191" s="46"/>
      <c r="J1191" s="46"/>
      <c r="K1191" s="46"/>
      <c r="L1191" s="27"/>
      <c r="M1191" s="5"/>
    </row>
    <row r="1192" spans="1:13" x14ac:dyDescent="0.2">
      <c r="A1192" s="4"/>
      <c r="B1192" s="4"/>
      <c r="C1192" s="4"/>
      <c r="D1192" s="92"/>
      <c r="E1192" s="276"/>
      <c r="F1192" s="77" t="s">
        <v>275</v>
      </c>
      <c r="G1192" s="98">
        <f>SUM(G1193)</f>
        <v>2041373</v>
      </c>
      <c r="H1192" s="98">
        <f>SUM(H1193)</f>
        <v>2041373</v>
      </c>
      <c r="I1192" s="98">
        <f>SUM(I1193)</f>
        <v>0</v>
      </c>
      <c r="J1192" s="98">
        <f>SUM(J1193)</f>
        <v>0</v>
      </c>
      <c r="K1192" s="99">
        <f t="shared" ref="K1192:K1214" si="153">SUM(H1192:J1192)</f>
        <v>2041373</v>
      </c>
      <c r="L1192" s="95">
        <f t="shared" ref="L1192:L1214" si="154">K1192/G1192*100</f>
        <v>100</v>
      </c>
      <c r="M1192" s="93">
        <f t="shared" ref="M1192:M1214" si="155">K1192-G1192</f>
        <v>0</v>
      </c>
    </row>
    <row r="1193" spans="1:13" ht="19.5" customHeight="1" x14ac:dyDescent="0.2">
      <c r="A1193" s="4"/>
      <c r="B1193" s="4"/>
      <c r="C1193" s="4"/>
      <c r="D1193" s="96">
        <v>610000</v>
      </c>
      <c r="E1193" s="277"/>
      <c r="F1193" s="97" t="s">
        <v>242</v>
      </c>
      <c r="G1193" s="98">
        <f>SUM(G1194+G1205+G1206)</f>
        <v>2041373</v>
      </c>
      <c r="H1193" s="98">
        <f>SUM(H1194+H1205+H1206)</f>
        <v>2041373</v>
      </c>
      <c r="I1193" s="98">
        <f>SUM(I1194+I1205+I1206)</f>
        <v>0</v>
      </c>
      <c r="J1193" s="98">
        <f>SUM(J1194+J1205+J1206)</f>
        <v>0</v>
      </c>
      <c r="K1193" s="99">
        <f t="shared" si="153"/>
        <v>2041373</v>
      </c>
      <c r="L1193" s="95">
        <f t="shared" si="154"/>
        <v>100</v>
      </c>
      <c r="M1193" s="93">
        <f t="shared" si="155"/>
        <v>0</v>
      </c>
    </row>
    <row r="1194" spans="1:13" x14ac:dyDescent="0.2">
      <c r="A1194" s="4"/>
      <c r="B1194" s="4"/>
      <c r="C1194" s="4"/>
      <c r="D1194" s="9">
        <v>611000</v>
      </c>
      <c r="E1194" s="259"/>
      <c r="F1194" s="10" t="s">
        <v>13</v>
      </c>
      <c r="G1194" s="45">
        <f>SUM(G1195+G1199)</f>
        <v>1957040</v>
      </c>
      <c r="H1194" s="45">
        <f>SUM(H1195+H1199)</f>
        <v>1957040</v>
      </c>
      <c r="I1194" s="45">
        <f>SUM(I1195+I1199)</f>
        <v>0</v>
      </c>
      <c r="J1194" s="45">
        <f>SUM(J1195+J1199)</f>
        <v>0</v>
      </c>
      <c r="K1194" s="50">
        <f t="shared" si="153"/>
        <v>1957040</v>
      </c>
      <c r="L1194" s="101">
        <f t="shared" si="154"/>
        <v>100</v>
      </c>
      <c r="M1194" s="102">
        <f t="shared" si="155"/>
        <v>0</v>
      </c>
    </row>
    <row r="1195" spans="1:13" x14ac:dyDescent="0.2">
      <c r="A1195" s="4"/>
      <c r="B1195" s="4"/>
      <c r="C1195" s="4"/>
      <c r="D1195" s="11">
        <v>611100</v>
      </c>
      <c r="E1195" s="257" t="s">
        <v>435</v>
      </c>
      <c r="F1195" s="10" t="s">
        <v>317</v>
      </c>
      <c r="G1195" s="45">
        <f>SUM(G1196:G1198)</f>
        <v>1577800</v>
      </c>
      <c r="H1195" s="45">
        <f>SUM(H1196:H1198)</f>
        <v>1577800</v>
      </c>
      <c r="I1195" s="45">
        <f>SUM(I1196:I1198)</f>
        <v>0</v>
      </c>
      <c r="J1195" s="45">
        <f>SUM(J1196:J1198)</f>
        <v>0</v>
      </c>
      <c r="K1195" s="50">
        <f t="shared" si="153"/>
        <v>1577800</v>
      </c>
      <c r="L1195" s="101">
        <f t="shared" si="154"/>
        <v>100</v>
      </c>
      <c r="M1195" s="102">
        <f t="shared" si="155"/>
        <v>0</v>
      </c>
    </row>
    <row r="1196" spans="1:13" x14ac:dyDescent="0.2">
      <c r="A1196" s="4"/>
      <c r="B1196" s="4"/>
      <c r="C1196" s="4"/>
      <c r="D1196" s="12">
        <v>611110</v>
      </c>
      <c r="E1196" s="255"/>
      <c r="F1196" s="5" t="s">
        <v>255</v>
      </c>
      <c r="G1196" s="41">
        <v>1070832</v>
      </c>
      <c r="H1196" s="41">
        <v>1070832</v>
      </c>
      <c r="I1196" s="46"/>
      <c r="J1196" s="46"/>
      <c r="K1196" s="83">
        <f t="shared" si="153"/>
        <v>1070832</v>
      </c>
      <c r="L1196" s="103">
        <f t="shared" si="154"/>
        <v>100</v>
      </c>
      <c r="M1196" s="75">
        <f t="shared" si="155"/>
        <v>0</v>
      </c>
    </row>
    <row r="1197" spans="1:13" x14ac:dyDescent="0.2">
      <c r="A1197" s="4"/>
      <c r="B1197" s="4"/>
      <c r="C1197" s="4"/>
      <c r="D1197" s="12">
        <v>611130</v>
      </c>
      <c r="E1197" s="255"/>
      <c r="F1197" s="5" t="s">
        <v>14</v>
      </c>
      <c r="G1197" s="41">
        <v>489118</v>
      </c>
      <c r="H1197" s="41">
        <v>489118</v>
      </c>
      <c r="I1197" s="46"/>
      <c r="J1197" s="46"/>
      <c r="K1197" s="83">
        <f t="shared" si="153"/>
        <v>489118</v>
      </c>
      <c r="L1197" s="103">
        <f t="shared" si="154"/>
        <v>100</v>
      </c>
      <c r="M1197" s="75">
        <f t="shared" si="155"/>
        <v>0</v>
      </c>
    </row>
    <row r="1198" spans="1:13" x14ac:dyDescent="0.2">
      <c r="A1198" s="4"/>
      <c r="B1198" s="4"/>
      <c r="C1198" s="4"/>
      <c r="D1198" s="12">
        <v>611155</v>
      </c>
      <c r="E1198" s="255"/>
      <c r="F1198" s="5" t="s">
        <v>18</v>
      </c>
      <c r="G1198" s="41">
        <v>17850</v>
      </c>
      <c r="H1198" s="41">
        <v>17850</v>
      </c>
      <c r="I1198" s="46"/>
      <c r="J1198" s="46"/>
      <c r="K1198" s="83">
        <f t="shared" si="153"/>
        <v>17850</v>
      </c>
      <c r="L1198" s="103">
        <f t="shared" si="154"/>
        <v>100</v>
      </c>
      <c r="M1198" s="75">
        <f t="shared" si="155"/>
        <v>0</v>
      </c>
    </row>
    <row r="1199" spans="1:13" x14ac:dyDescent="0.2">
      <c r="A1199" s="4"/>
      <c r="B1199" s="4"/>
      <c r="C1199" s="4"/>
      <c r="D1199" s="11">
        <v>611200</v>
      </c>
      <c r="E1199" s="257" t="s">
        <v>435</v>
      </c>
      <c r="F1199" s="10" t="s">
        <v>318</v>
      </c>
      <c r="G1199" s="45">
        <f>SUM(G1200:G1204)</f>
        <v>379240</v>
      </c>
      <c r="H1199" s="45">
        <f>SUM(H1200:H1204)</f>
        <v>379240</v>
      </c>
      <c r="I1199" s="45">
        <f>SUM(I1200:I1204)</f>
        <v>0</v>
      </c>
      <c r="J1199" s="45">
        <f>SUM(J1200:J1204)</f>
        <v>0</v>
      </c>
      <c r="K1199" s="50">
        <f t="shared" si="153"/>
        <v>379240</v>
      </c>
      <c r="L1199" s="101">
        <f t="shared" si="154"/>
        <v>100</v>
      </c>
      <c r="M1199" s="102">
        <f t="shared" si="155"/>
        <v>0</v>
      </c>
    </row>
    <row r="1200" spans="1:13" x14ac:dyDescent="0.2">
      <c r="A1200" s="4"/>
      <c r="B1200" s="4"/>
      <c r="C1200" s="4"/>
      <c r="D1200" s="12">
        <v>611211</v>
      </c>
      <c r="E1200" s="255"/>
      <c r="F1200" s="5" t="s">
        <v>310</v>
      </c>
      <c r="G1200" s="41">
        <v>108352</v>
      </c>
      <c r="H1200" s="41">
        <v>108352</v>
      </c>
      <c r="I1200" s="46"/>
      <c r="J1200" s="46"/>
      <c r="K1200" s="83">
        <f t="shared" si="153"/>
        <v>108352</v>
      </c>
      <c r="L1200" s="103">
        <f t="shared" si="154"/>
        <v>100</v>
      </c>
      <c r="M1200" s="75">
        <f t="shared" si="155"/>
        <v>0</v>
      </c>
    </row>
    <row r="1201" spans="1:13" x14ac:dyDescent="0.2">
      <c r="A1201" s="4"/>
      <c r="B1201" s="4"/>
      <c r="C1201" s="4"/>
      <c r="D1201" s="12">
        <v>611221</v>
      </c>
      <c r="E1201" s="255"/>
      <c r="F1201" s="5" t="s">
        <v>15</v>
      </c>
      <c r="G1201" s="41">
        <v>197472</v>
      </c>
      <c r="H1201" s="41">
        <v>197472</v>
      </c>
      <c r="I1201" s="46"/>
      <c r="J1201" s="46"/>
      <c r="K1201" s="83">
        <f t="shared" si="153"/>
        <v>197472</v>
      </c>
      <c r="L1201" s="103">
        <f t="shared" si="154"/>
        <v>100</v>
      </c>
      <c r="M1201" s="75">
        <f t="shared" si="155"/>
        <v>0</v>
      </c>
    </row>
    <row r="1202" spans="1:13" x14ac:dyDescent="0.2">
      <c r="A1202" s="77"/>
      <c r="B1202" s="4"/>
      <c r="C1202" s="4"/>
      <c r="D1202" s="4">
        <v>611224</v>
      </c>
      <c r="E1202" s="258"/>
      <c r="F1202" s="5" t="s">
        <v>16</v>
      </c>
      <c r="G1202" s="41">
        <v>39729</v>
      </c>
      <c r="H1202" s="41">
        <v>39729</v>
      </c>
      <c r="I1202" s="46"/>
      <c r="J1202" s="46"/>
      <c r="K1202" s="83">
        <f t="shared" si="153"/>
        <v>39729</v>
      </c>
      <c r="L1202" s="103">
        <f t="shared" si="154"/>
        <v>100</v>
      </c>
      <c r="M1202" s="75">
        <f t="shared" si="155"/>
        <v>0</v>
      </c>
    </row>
    <row r="1203" spans="1:13" x14ac:dyDescent="0.2">
      <c r="A1203" s="247"/>
      <c r="B1203" s="4"/>
      <c r="C1203" s="4"/>
      <c r="D1203" s="4">
        <v>611225</v>
      </c>
      <c r="E1203" s="258"/>
      <c r="F1203" s="5" t="s">
        <v>17</v>
      </c>
      <c r="G1203" s="41">
        <v>16687</v>
      </c>
      <c r="H1203" s="41">
        <v>16687</v>
      </c>
      <c r="I1203" s="46"/>
      <c r="J1203" s="46"/>
      <c r="K1203" s="83">
        <f t="shared" si="153"/>
        <v>16687</v>
      </c>
      <c r="L1203" s="103">
        <f t="shared" si="154"/>
        <v>100</v>
      </c>
      <c r="M1203" s="75">
        <f t="shared" si="155"/>
        <v>0</v>
      </c>
    </row>
    <row r="1204" spans="1:13" x14ac:dyDescent="0.2">
      <c r="A1204" s="247"/>
      <c r="B1204" s="4"/>
      <c r="C1204" s="4"/>
      <c r="D1204" s="4">
        <v>611227</v>
      </c>
      <c r="E1204" s="258"/>
      <c r="F1204" s="5" t="s">
        <v>19</v>
      </c>
      <c r="G1204" s="41">
        <v>17000</v>
      </c>
      <c r="H1204" s="41">
        <v>17000</v>
      </c>
      <c r="I1204" s="46"/>
      <c r="J1204" s="46"/>
      <c r="K1204" s="83">
        <f t="shared" si="153"/>
        <v>17000</v>
      </c>
      <c r="L1204" s="103">
        <f t="shared" si="154"/>
        <v>100</v>
      </c>
      <c r="M1204" s="75">
        <f t="shared" si="155"/>
        <v>0</v>
      </c>
    </row>
    <row r="1205" spans="1:13" x14ac:dyDescent="0.2">
      <c r="A1205" s="4"/>
      <c r="B1205" s="4"/>
      <c r="C1205" s="4"/>
      <c r="D1205" s="9">
        <v>612100</v>
      </c>
      <c r="E1205" s="259" t="s">
        <v>435</v>
      </c>
      <c r="F1205" s="10" t="s">
        <v>20</v>
      </c>
      <c r="G1205" s="40">
        <v>78890</v>
      </c>
      <c r="H1205" s="40">
        <v>78890</v>
      </c>
      <c r="I1205" s="47"/>
      <c r="J1205" s="47"/>
      <c r="K1205" s="50">
        <f t="shared" si="153"/>
        <v>78890</v>
      </c>
      <c r="L1205" s="101">
        <f t="shared" si="154"/>
        <v>100</v>
      </c>
      <c r="M1205" s="102">
        <f t="shared" si="155"/>
        <v>0</v>
      </c>
    </row>
    <row r="1206" spans="1:13" x14ac:dyDescent="0.2">
      <c r="A1206" s="4"/>
      <c r="B1206" s="4"/>
      <c r="C1206" s="4"/>
      <c r="D1206" s="9">
        <v>613000</v>
      </c>
      <c r="E1206" s="259"/>
      <c r="F1206" s="10" t="s">
        <v>185</v>
      </c>
      <c r="G1206" s="45">
        <f>SUM(G1207+G1210)</f>
        <v>5443</v>
      </c>
      <c r="H1206" s="45">
        <f>SUM(H1207+H1210)</f>
        <v>5443</v>
      </c>
      <c r="I1206" s="45">
        <f>SUM(I1207+I1210)</f>
        <v>0</v>
      </c>
      <c r="J1206" s="45">
        <f>SUM(J1207+J1210)</f>
        <v>0</v>
      </c>
      <c r="K1206" s="50">
        <f t="shared" si="153"/>
        <v>5443</v>
      </c>
      <c r="L1206" s="101">
        <f t="shared" si="154"/>
        <v>100</v>
      </c>
      <c r="M1206" s="102">
        <f t="shared" si="155"/>
        <v>0</v>
      </c>
    </row>
    <row r="1207" spans="1:13" s="241" customFormat="1" x14ac:dyDescent="0.2">
      <c r="A1207" s="4"/>
      <c r="B1207" s="77"/>
      <c r="C1207" s="77"/>
      <c r="D1207" s="239">
        <v>613100</v>
      </c>
      <c r="E1207" s="272"/>
      <c r="F1207" s="234" t="s">
        <v>175</v>
      </c>
      <c r="G1207" s="249">
        <f>G1208+G1209</f>
        <v>0</v>
      </c>
      <c r="H1207" s="249">
        <f>H1208+H1209</f>
        <v>0</v>
      </c>
      <c r="I1207" s="249">
        <f>I1208+I1209</f>
        <v>0</v>
      </c>
      <c r="J1207" s="249">
        <f>J1208+J1209</f>
        <v>0</v>
      </c>
      <c r="K1207" s="50">
        <f t="shared" si="153"/>
        <v>0</v>
      </c>
      <c r="L1207" s="101" t="e">
        <f t="shared" si="154"/>
        <v>#DIV/0!</v>
      </c>
      <c r="M1207" s="102">
        <f t="shared" si="155"/>
        <v>0</v>
      </c>
    </row>
    <row r="1208" spans="1:13" s="253" customFormat="1" x14ac:dyDescent="0.2">
      <c r="A1208" s="4"/>
      <c r="B1208" s="247"/>
      <c r="C1208" s="247"/>
      <c r="D1208" s="247">
        <v>613110</v>
      </c>
      <c r="E1208" s="279"/>
      <c r="F1208" s="252" t="s">
        <v>174</v>
      </c>
      <c r="G1208" s="250"/>
      <c r="H1208" s="250">
        <v>0</v>
      </c>
      <c r="I1208" s="250"/>
      <c r="J1208" s="250"/>
      <c r="K1208" s="251">
        <f t="shared" si="153"/>
        <v>0</v>
      </c>
      <c r="L1208" s="103" t="e">
        <f t="shared" si="154"/>
        <v>#DIV/0!</v>
      </c>
      <c r="M1208" s="75">
        <f t="shared" si="155"/>
        <v>0</v>
      </c>
    </row>
    <row r="1209" spans="1:13" s="253" customFormat="1" x14ac:dyDescent="0.2">
      <c r="A1209" s="4"/>
      <c r="B1209" s="247"/>
      <c r="C1209" s="247"/>
      <c r="D1209" s="247">
        <v>613120</v>
      </c>
      <c r="E1209" s="279"/>
      <c r="F1209" s="252" t="s">
        <v>22</v>
      </c>
      <c r="G1209" s="250"/>
      <c r="H1209" s="250">
        <v>0</v>
      </c>
      <c r="I1209" s="250"/>
      <c r="J1209" s="250"/>
      <c r="K1209" s="251">
        <f t="shared" si="153"/>
        <v>0</v>
      </c>
      <c r="L1209" s="103" t="e">
        <f t="shared" si="154"/>
        <v>#DIV/0!</v>
      </c>
      <c r="M1209" s="75">
        <f t="shared" si="155"/>
        <v>0</v>
      </c>
    </row>
    <row r="1210" spans="1:13" ht="33.75" x14ac:dyDescent="0.2">
      <c r="B1210" s="4"/>
      <c r="C1210" s="4"/>
      <c r="D1210" s="11">
        <v>613900</v>
      </c>
      <c r="E1210" s="257" t="s">
        <v>435</v>
      </c>
      <c r="F1210" s="14" t="s">
        <v>284</v>
      </c>
      <c r="G1210" s="45">
        <f>SUM(G1211:G1213)</f>
        <v>5443</v>
      </c>
      <c r="H1210" s="45">
        <f>SUM(H1211:H1213)</f>
        <v>5443</v>
      </c>
      <c r="I1210" s="45">
        <f>SUM(I1211:I1213)</f>
        <v>0</v>
      </c>
      <c r="J1210" s="45">
        <f>SUM(J1211:J1213)</f>
        <v>0</v>
      </c>
      <c r="K1210" s="50">
        <f t="shared" si="153"/>
        <v>5443</v>
      </c>
      <c r="L1210" s="101">
        <f t="shared" si="154"/>
        <v>100</v>
      </c>
      <c r="M1210" s="102">
        <f t="shared" si="155"/>
        <v>0</v>
      </c>
    </row>
    <row r="1211" spans="1:13" ht="22.5" x14ac:dyDescent="0.2">
      <c r="B1211" s="4"/>
      <c r="C1211" s="4"/>
      <c r="D1211" s="4">
        <v>613976</v>
      </c>
      <c r="E1211" s="258"/>
      <c r="F1211" s="1" t="s">
        <v>322</v>
      </c>
      <c r="G1211" s="41">
        <v>0</v>
      </c>
      <c r="H1211" s="41">
        <v>0</v>
      </c>
      <c r="I1211" s="46"/>
      <c r="J1211" s="46"/>
      <c r="K1211" s="83">
        <f t="shared" si="153"/>
        <v>0</v>
      </c>
      <c r="L1211" s="103" t="e">
        <f t="shared" si="154"/>
        <v>#DIV/0!</v>
      </c>
      <c r="M1211" s="75">
        <f t="shared" si="155"/>
        <v>0</v>
      </c>
    </row>
    <row r="1212" spans="1:13" x14ac:dyDescent="0.2">
      <c r="A1212" s="5"/>
      <c r="B1212" s="4"/>
      <c r="C1212" s="4"/>
      <c r="D1212" s="4">
        <v>613980</v>
      </c>
      <c r="E1212" s="258"/>
      <c r="F1212" s="1" t="s">
        <v>261</v>
      </c>
      <c r="G1212" s="41">
        <v>0</v>
      </c>
      <c r="H1212" s="41">
        <v>0</v>
      </c>
      <c r="I1212" s="46"/>
      <c r="J1212" s="46"/>
      <c r="K1212" s="83">
        <f t="shared" si="153"/>
        <v>0</v>
      </c>
      <c r="L1212" s="103" t="e">
        <f t="shared" si="154"/>
        <v>#DIV/0!</v>
      </c>
      <c r="M1212" s="75">
        <f t="shared" si="155"/>
        <v>0</v>
      </c>
    </row>
    <row r="1213" spans="1:13" ht="22.5" x14ac:dyDescent="0.2">
      <c r="A1213" s="5"/>
      <c r="B1213" s="4"/>
      <c r="C1213" s="4"/>
      <c r="D1213" s="4">
        <v>613983</v>
      </c>
      <c r="E1213" s="258"/>
      <c r="F1213" s="1" t="s">
        <v>252</v>
      </c>
      <c r="G1213" s="41">
        <v>5443</v>
      </c>
      <c r="H1213" s="41">
        <v>5443</v>
      </c>
      <c r="I1213" s="46"/>
      <c r="J1213" s="46"/>
      <c r="K1213" s="83">
        <f t="shared" si="153"/>
        <v>5443</v>
      </c>
      <c r="L1213" s="103">
        <f t="shared" si="154"/>
        <v>100</v>
      </c>
      <c r="M1213" s="75">
        <f t="shared" si="155"/>
        <v>0</v>
      </c>
    </row>
    <row r="1214" spans="1:13" x14ac:dyDescent="0.2">
      <c r="A1214" s="85"/>
      <c r="B1214" s="4"/>
      <c r="C1214" s="4"/>
      <c r="D1214" s="4"/>
      <c r="E1214" s="258"/>
      <c r="F1214" s="2" t="s">
        <v>46</v>
      </c>
      <c r="G1214" s="89">
        <v>51</v>
      </c>
      <c r="H1214" s="89">
        <v>51</v>
      </c>
      <c r="I1214" s="90"/>
      <c r="J1214" s="90"/>
      <c r="K1214" s="87">
        <f t="shared" si="153"/>
        <v>51</v>
      </c>
      <c r="L1214" s="95">
        <f t="shared" si="154"/>
        <v>100</v>
      </c>
      <c r="M1214" s="93">
        <f t="shared" si="155"/>
        <v>0</v>
      </c>
    </row>
    <row r="1215" spans="1:13" x14ac:dyDescent="0.2">
      <c r="A1215" s="297"/>
      <c r="E1215" s="274"/>
      <c r="F1215" s="21"/>
      <c r="G1215" s="51"/>
      <c r="H1215" s="51"/>
      <c r="I1215" s="51"/>
      <c r="J1215" s="51"/>
      <c r="K1215" s="51"/>
      <c r="L1215" s="31"/>
      <c r="M1215" s="22"/>
    </row>
    <row r="1216" spans="1:13" x14ac:dyDescent="0.2">
      <c r="A1216" s="244"/>
      <c r="B1216" s="28"/>
      <c r="E1216" s="274"/>
      <c r="F1216" s="21"/>
      <c r="G1216" s="54"/>
      <c r="H1216" s="54"/>
      <c r="I1216" s="54"/>
      <c r="J1216" s="54"/>
      <c r="K1216" s="54"/>
      <c r="L1216" s="33"/>
      <c r="M1216" s="23"/>
    </row>
    <row r="1217" spans="1:13" ht="12.75" customHeight="1" x14ac:dyDescent="0.2">
      <c r="A1217" s="5" t="s">
        <v>48</v>
      </c>
      <c r="B1217" s="5" t="s">
        <v>49</v>
      </c>
      <c r="C1217" s="5" t="s">
        <v>50</v>
      </c>
      <c r="D1217" s="3" t="s">
        <v>7</v>
      </c>
      <c r="E1217" s="81" t="s">
        <v>130</v>
      </c>
      <c r="F1217" s="3" t="s">
        <v>51</v>
      </c>
      <c r="G1217" s="520" t="s">
        <v>558</v>
      </c>
      <c r="H1217" s="514" t="s">
        <v>328</v>
      </c>
      <c r="I1217" s="514" t="s">
        <v>500</v>
      </c>
      <c r="J1217" s="516" t="s">
        <v>324</v>
      </c>
      <c r="K1217" s="512" t="s">
        <v>583</v>
      </c>
      <c r="L1217" s="15" t="s">
        <v>52</v>
      </c>
      <c r="M1217" s="3" t="s">
        <v>123</v>
      </c>
    </row>
    <row r="1218" spans="1:13" ht="31.5" customHeight="1" x14ac:dyDescent="0.2">
      <c r="A1218" s="5" t="s">
        <v>53</v>
      </c>
      <c r="B1218" s="5"/>
      <c r="C1218" s="5" t="s">
        <v>54</v>
      </c>
      <c r="D1218" s="3" t="s">
        <v>11</v>
      </c>
      <c r="E1218" s="81" t="s">
        <v>131</v>
      </c>
      <c r="F1218" s="3" t="s">
        <v>55</v>
      </c>
      <c r="G1218" s="522"/>
      <c r="H1218" s="515"/>
      <c r="I1218" s="513"/>
      <c r="J1218" s="517"/>
      <c r="K1218" s="523"/>
      <c r="L1218" s="15" t="s">
        <v>325</v>
      </c>
      <c r="M1218" s="3" t="s">
        <v>326</v>
      </c>
    </row>
    <row r="1219" spans="1:13" x14ac:dyDescent="0.2">
      <c r="A1219" s="85">
        <v>1</v>
      </c>
      <c r="B1219" s="85">
        <v>2</v>
      </c>
      <c r="C1219" s="85">
        <v>3</v>
      </c>
      <c r="D1219" s="85">
        <v>4</v>
      </c>
      <c r="E1219" s="275">
        <v>5</v>
      </c>
      <c r="F1219" s="85">
        <v>6</v>
      </c>
      <c r="G1219" s="85">
        <v>7</v>
      </c>
      <c r="H1219" s="85">
        <v>8</v>
      </c>
      <c r="I1219" s="85">
        <v>9</v>
      </c>
      <c r="J1219" s="85">
        <v>10</v>
      </c>
      <c r="K1219" s="209" t="s">
        <v>327</v>
      </c>
      <c r="L1219" s="86">
        <v>12</v>
      </c>
      <c r="M1219" s="85">
        <v>13</v>
      </c>
    </row>
    <row r="1220" spans="1:13" x14ac:dyDescent="0.2">
      <c r="A1220" s="3">
        <v>16</v>
      </c>
      <c r="B1220" s="5"/>
      <c r="C1220" s="5"/>
      <c r="D1220" s="3"/>
      <c r="E1220" s="81"/>
      <c r="F1220" s="10" t="s">
        <v>80</v>
      </c>
      <c r="G1220" s="41"/>
      <c r="H1220" s="41"/>
      <c r="I1220" s="46"/>
      <c r="J1220" s="46"/>
      <c r="K1220" s="46"/>
      <c r="L1220" s="27"/>
      <c r="M1220" s="5"/>
    </row>
    <row r="1221" spans="1:13" x14ac:dyDescent="0.2">
      <c r="A1221" s="4"/>
      <c r="B1221" s="3" t="s">
        <v>71</v>
      </c>
      <c r="C1221" s="3" t="s">
        <v>90</v>
      </c>
      <c r="D1221" s="3"/>
      <c r="E1221" s="81"/>
      <c r="F1221" s="100" t="s">
        <v>277</v>
      </c>
      <c r="G1221" s="41"/>
      <c r="H1221" s="41"/>
      <c r="I1221" s="46"/>
      <c r="J1221" s="46"/>
      <c r="K1221" s="46"/>
      <c r="L1221" s="27"/>
      <c r="M1221" s="5"/>
    </row>
    <row r="1222" spans="1:13" x14ac:dyDescent="0.2">
      <c r="A1222" s="4"/>
      <c r="B1222" s="4"/>
      <c r="C1222" s="4"/>
      <c r="D1222" s="92"/>
      <c r="E1222" s="276"/>
      <c r="F1222" s="77" t="s">
        <v>275</v>
      </c>
      <c r="G1222" s="93">
        <f>SUM(G1223)</f>
        <v>2568154</v>
      </c>
      <c r="H1222" s="93">
        <f>SUM(H1223)</f>
        <v>2568154</v>
      </c>
      <c r="I1222" s="93">
        <f>SUM(I1223)</f>
        <v>0</v>
      </c>
      <c r="J1222" s="93">
        <f>SUM(J1223)</f>
        <v>0</v>
      </c>
      <c r="K1222" s="94">
        <f t="shared" ref="K1222:K1245" si="156">SUM(H1222:J1222)</f>
        <v>2568154</v>
      </c>
      <c r="L1222" s="95">
        <f t="shared" ref="L1222:L1245" si="157">K1222/G1222*100</f>
        <v>100</v>
      </c>
      <c r="M1222" s="93">
        <f t="shared" ref="M1222:M1245" si="158">K1222-G1222</f>
        <v>0</v>
      </c>
    </row>
    <row r="1223" spans="1:13" ht="19.5" customHeight="1" x14ac:dyDescent="0.2">
      <c r="A1223" s="4"/>
      <c r="B1223" s="4"/>
      <c r="C1223" s="4"/>
      <c r="D1223" s="96">
        <v>610000</v>
      </c>
      <c r="E1223" s="277"/>
      <c r="F1223" s="97" t="s">
        <v>242</v>
      </c>
      <c r="G1223" s="93">
        <f>SUM(G1224+G1235+G1236+G1237)</f>
        <v>2568154</v>
      </c>
      <c r="H1223" s="93">
        <f t="shared" ref="H1223:J1223" si="159">SUM(H1224+H1235+H1236+H1237)</f>
        <v>2568154</v>
      </c>
      <c r="I1223" s="93">
        <f t="shared" si="159"/>
        <v>0</v>
      </c>
      <c r="J1223" s="93">
        <f t="shared" si="159"/>
        <v>0</v>
      </c>
      <c r="K1223" s="94">
        <f t="shared" si="156"/>
        <v>2568154</v>
      </c>
      <c r="L1223" s="95">
        <f t="shared" si="157"/>
        <v>100</v>
      </c>
      <c r="M1223" s="93">
        <f t="shared" si="158"/>
        <v>0</v>
      </c>
    </row>
    <row r="1224" spans="1:13" x14ac:dyDescent="0.2">
      <c r="A1224" s="4"/>
      <c r="B1224" s="4"/>
      <c r="C1224" s="4"/>
      <c r="D1224" s="9">
        <v>611000</v>
      </c>
      <c r="E1224" s="259"/>
      <c r="F1224" s="10" t="s">
        <v>13</v>
      </c>
      <c r="G1224" s="45">
        <f>SUM(G1225+G1229)</f>
        <v>2460348</v>
      </c>
      <c r="H1224" s="45">
        <f>SUM(H1225+H1229)</f>
        <v>2460348</v>
      </c>
      <c r="I1224" s="45">
        <f>SUM(I1225+I1229)</f>
        <v>0</v>
      </c>
      <c r="J1224" s="45">
        <f>SUM(J1225+J1229)</f>
        <v>0</v>
      </c>
      <c r="K1224" s="47">
        <f t="shared" si="156"/>
        <v>2460348</v>
      </c>
      <c r="L1224" s="101">
        <f t="shared" si="157"/>
        <v>100</v>
      </c>
      <c r="M1224" s="102">
        <f t="shared" si="158"/>
        <v>0</v>
      </c>
    </row>
    <row r="1225" spans="1:13" x14ac:dyDescent="0.2">
      <c r="A1225" s="4"/>
      <c r="B1225" s="4"/>
      <c r="C1225" s="4"/>
      <c r="D1225" s="11">
        <v>611100</v>
      </c>
      <c r="E1225" s="257" t="s">
        <v>435</v>
      </c>
      <c r="F1225" s="10" t="s">
        <v>317</v>
      </c>
      <c r="G1225" s="45">
        <f>SUM(G1226:G1228)</f>
        <v>2016955</v>
      </c>
      <c r="H1225" s="45">
        <f>SUM(H1226:H1228)</f>
        <v>2016955</v>
      </c>
      <c r="I1225" s="45">
        <f>SUM(I1226:I1228)</f>
        <v>0</v>
      </c>
      <c r="J1225" s="45">
        <f>SUM(J1226:J1228)</f>
        <v>0</v>
      </c>
      <c r="K1225" s="47">
        <f t="shared" si="156"/>
        <v>2016955</v>
      </c>
      <c r="L1225" s="101">
        <f t="shared" si="157"/>
        <v>100</v>
      </c>
      <c r="M1225" s="102">
        <f t="shared" si="158"/>
        <v>0</v>
      </c>
    </row>
    <row r="1226" spans="1:13" x14ac:dyDescent="0.2">
      <c r="A1226" s="4"/>
      <c r="B1226" s="4"/>
      <c r="C1226" s="4"/>
      <c r="D1226" s="12">
        <v>611110</v>
      </c>
      <c r="E1226" s="255"/>
      <c r="F1226" s="5" t="s">
        <v>255</v>
      </c>
      <c r="G1226" s="41">
        <v>1367199</v>
      </c>
      <c r="H1226" s="41">
        <v>1367199</v>
      </c>
      <c r="I1226" s="46"/>
      <c r="J1226" s="46"/>
      <c r="K1226" s="46">
        <f t="shared" si="156"/>
        <v>1367199</v>
      </c>
      <c r="L1226" s="103">
        <f t="shared" si="157"/>
        <v>100</v>
      </c>
      <c r="M1226" s="75">
        <f t="shared" si="158"/>
        <v>0</v>
      </c>
    </row>
    <row r="1227" spans="1:13" x14ac:dyDescent="0.2">
      <c r="A1227" s="4"/>
      <c r="B1227" s="4"/>
      <c r="C1227" s="4"/>
      <c r="D1227" s="12">
        <v>611130</v>
      </c>
      <c r="E1227" s="255"/>
      <c r="F1227" s="5" t="s">
        <v>14</v>
      </c>
      <c r="G1227" s="41">
        <v>625256</v>
      </c>
      <c r="H1227" s="41">
        <v>625256</v>
      </c>
      <c r="I1227" s="46"/>
      <c r="J1227" s="46"/>
      <c r="K1227" s="46">
        <f t="shared" si="156"/>
        <v>625256</v>
      </c>
      <c r="L1227" s="103">
        <f t="shared" si="157"/>
        <v>100</v>
      </c>
      <c r="M1227" s="75">
        <f t="shared" si="158"/>
        <v>0</v>
      </c>
    </row>
    <row r="1228" spans="1:13" x14ac:dyDescent="0.2">
      <c r="A1228" s="4"/>
      <c r="B1228" s="4"/>
      <c r="C1228" s="4"/>
      <c r="D1228" s="12">
        <v>611155</v>
      </c>
      <c r="E1228" s="255"/>
      <c r="F1228" s="5" t="s">
        <v>18</v>
      </c>
      <c r="G1228" s="41">
        <v>24500</v>
      </c>
      <c r="H1228" s="41">
        <v>24500</v>
      </c>
      <c r="I1228" s="46"/>
      <c r="J1228" s="46"/>
      <c r="K1228" s="46">
        <f t="shared" si="156"/>
        <v>24500</v>
      </c>
      <c r="L1228" s="103">
        <f t="shared" si="157"/>
        <v>100</v>
      </c>
      <c r="M1228" s="75">
        <f t="shared" si="158"/>
        <v>0</v>
      </c>
    </row>
    <row r="1229" spans="1:13" x14ac:dyDescent="0.2">
      <c r="A1229" s="4"/>
      <c r="B1229" s="4"/>
      <c r="C1229" s="4"/>
      <c r="D1229" s="11">
        <v>611200</v>
      </c>
      <c r="E1229" s="257" t="s">
        <v>435</v>
      </c>
      <c r="F1229" s="10" t="s">
        <v>318</v>
      </c>
      <c r="G1229" s="45">
        <f>SUM(G1230:G1234)</f>
        <v>443393</v>
      </c>
      <c r="H1229" s="45">
        <f>SUM(H1230:H1234)</f>
        <v>443393</v>
      </c>
      <c r="I1229" s="45">
        <f>SUM(I1230:I1234)</f>
        <v>0</v>
      </c>
      <c r="J1229" s="45">
        <f>SUM(J1230:J1234)</f>
        <v>0</v>
      </c>
      <c r="K1229" s="47">
        <f t="shared" si="156"/>
        <v>443393</v>
      </c>
      <c r="L1229" s="101">
        <f t="shared" si="157"/>
        <v>100</v>
      </c>
      <c r="M1229" s="102">
        <f t="shared" si="158"/>
        <v>0</v>
      </c>
    </row>
    <row r="1230" spans="1:13" x14ac:dyDescent="0.2">
      <c r="A1230" s="4"/>
      <c r="B1230" s="4"/>
      <c r="C1230" s="4"/>
      <c r="D1230" s="12">
        <v>611211</v>
      </c>
      <c r="E1230" s="255"/>
      <c r="F1230" s="5" t="s">
        <v>310</v>
      </c>
      <c r="G1230" s="41">
        <v>99228</v>
      </c>
      <c r="H1230" s="41">
        <v>99228</v>
      </c>
      <c r="I1230" s="46"/>
      <c r="J1230" s="46"/>
      <c r="K1230" s="46">
        <f t="shared" si="156"/>
        <v>99228</v>
      </c>
      <c r="L1230" s="103">
        <f t="shared" si="157"/>
        <v>100</v>
      </c>
      <c r="M1230" s="75">
        <f t="shared" si="158"/>
        <v>0</v>
      </c>
    </row>
    <row r="1231" spans="1:13" x14ac:dyDescent="0.2">
      <c r="A1231" s="4"/>
      <c r="B1231" s="4"/>
      <c r="C1231" s="4"/>
      <c r="D1231" s="12">
        <v>611221</v>
      </c>
      <c r="E1231" s="255"/>
      <c r="F1231" s="5" t="s">
        <v>15</v>
      </c>
      <c r="G1231" s="41">
        <v>251680</v>
      </c>
      <c r="H1231" s="41">
        <v>251680</v>
      </c>
      <c r="I1231" s="46"/>
      <c r="J1231" s="46"/>
      <c r="K1231" s="46">
        <f t="shared" si="156"/>
        <v>251680</v>
      </c>
      <c r="L1231" s="103">
        <f t="shared" si="157"/>
        <v>100</v>
      </c>
      <c r="M1231" s="75">
        <f t="shared" si="158"/>
        <v>0</v>
      </c>
    </row>
    <row r="1232" spans="1:13" x14ac:dyDescent="0.2">
      <c r="A1232" s="77"/>
      <c r="B1232" s="4"/>
      <c r="C1232" s="4"/>
      <c r="D1232" s="4">
        <v>611224</v>
      </c>
      <c r="E1232" s="258"/>
      <c r="F1232" s="5" t="s">
        <v>16</v>
      </c>
      <c r="G1232" s="41">
        <v>50635</v>
      </c>
      <c r="H1232" s="41">
        <v>50635</v>
      </c>
      <c r="I1232" s="46"/>
      <c r="J1232" s="46"/>
      <c r="K1232" s="46">
        <f t="shared" si="156"/>
        <v>50635</v>
      </c>
      <c r="L1232" s="103">
        <f t="shared" si="157"/>
        <v>100</v>
      </c>
      <c r="M1232" s="75">
        <f t="shared" si="158"/>
        <v>0</v>
      </c>
    </row>
    <row r="1233" spans="1:13" x14ac:dyDescent="0.2">
      <c r="A1233" s="247"/>
      <c r="B1233" s="4"/>
      <c r="C1233" s="4"/>
      <c r="D1233" s="4">
        <v>611225</v>
      </c>
      <c r="E1233" s="258"/>
      <c r="F1233" s="5" t="s">
        <v>17</v>
      </c>
      <c r="G1233" s="41">
        <v>8250</v>
      </c>
      <c r="H1233" s="41">
        <v>8250</v>
      </c>
      <c r="I1233" s="46"/>
      <c r="J1233" s="46"/>
      <c r="K1233" s="46">
        <f t="shared" si="156"/>
        <v>8250</v>
      </c>
      <c r="L1233" s="103">
        <f t="shared" si="157"/>
        <v>100</v>
      </c>
      <c r="M1233" s="75">
        <f t="shared" si="158"/>
        <v>0</v>
      </c>
    </row>
    <row r="1234" spans="1:13" x14ac:dyDescent="0.2">
      <c r="A1234" s="247"/>
      <c r="B1234" s="4"/>
      <c r="C1234" s="4"/>
      <c r="D1234" s="4">
        <v>611227</v>
      </c>
      <c r="E1234" s="258"/>
      <c r="F1234" s="5" t="s">
        <v>19</v>
      </c>
      <c r="G1234" s="41">
        <v>33600</v>
      </c>
      <c r="H1234" s="41">
        <v>33600</v>
      </c>
      <c r="I1234" s="46"/>
      <c r="J1234" s="46"/>
      <c r="K1234" s="46">
        <f t="shared" si="156"/>
        <v>33600</v>
      </c>
      <c r="L1234" s="103">
        <f t="shared" si="157"/>
        <v>100</v>
      </c>
      <c r="M1234" s="75">
        <f t="shared" si="158"/>
        <v>0</v>
      </c>
    </row>
    <row r="1235" spans="1:13" x14ac:dyDescent="0.2">
      <c r="A1235" s="4"/>
      <c r="B1235" s="4"/>
      <c r="C1235" s="4"/>
      <c r="D1235" s="9">
        <v>612100</v>
      </c>
      <c r="E1235" s="259" t="s">
        <v>435</v>
      </c>
      <c r="F1235" s="10" t="s">
        <v>20</v>
      </c>
      <c r="G1235" s="40">
        <v>100848</v>
      </c>
      <c r="H1235" s="40">
        <v>100848</v>
      </c>
      <c r="I1235" s="47"/>
      <c r="J1235" s="47"/>
      <c r="K1235" s="47">
        <f t="shared" si="156"/>
        <v>100848</v>
      </c>
      <c r="L1235" s="101">
        <f t="shared" si="157"/>
        <v>100</v>
      </c>
      <c r="M1235" s="102">
        <f t="shared" si="158"/>
        <v>0</v>
      </c>
    </row>
    <row r="1236" spans="1:13" x14ac:dyDescent="0.2">
      <c r="A1236" s="4"/>
      <c r="B1236" s="4"/>
      <c r="C1236" s="4"/>
      <c r="D1236" s="9">
        <v>612200</v>
      </c>
      <c r="E1236" s="259" t="s">
        <v>435</v>
      </c>
      <c r="F1236" s="10" t="s">
        <v>485</v>
      </c>
      <c r="G1236" s="40"/>
      <c r="H1236" s="40">
        <v>0</v>
      </c>
      <c r="I1236" s="47"/>
      <c r="J1236" s="47"/>
      <c r="K1236" s="47">
        <f t="shared" si="156"/>
        <v>0</v>
      </c>
      <c r="L1236" s="101" t="e">
        <f t="shared" si="157"/>
        <v>#DIV/0!</v>
      </c>
      <c r="M1236" s="102">
        <f t="shared" si="158"/>
        <v>0</v>
      </c>
    </row>
    <row r="1237" spans="1:13" x14ac:dyDescent="0.2">
      <c r="A1237" s="4"/>
      <c r="B1237" s="4"/>
      <c r="C1237" s="4"/>
      <c r="D1237" s="9">
        <v>613000</v>
      </c>
      <c r="E1237" s="259"/>
      <c r="F1237" s="10" t="s">
        <v>185</v>
      </c>
      <c r="G1237" s="45">
        <f>SUM(G1238+G1241)</f>
        <v>6958</v>
      </c>
      <c r="H1237" s="45">
        <f>SUM(H1238+H1241)</f>
        <v>6958</v>
      </c>
      <c r="I1237" s="45">
        <f>SUM(I1238+I1241)</f>
        <v>0</v>
      </c>
      <c r="J1237" s="45">
        <f>SUM(J1238+J1241)</f>
        <v>0</v>
      </c>
      <c r="K1237" s="47">
        <f t="shared" si="156"/>
        <v>6958</v>
      </c>
      <c r="L1237" s="101">
        <f t="shared" si="157"/>
        <v>100</v>
      </c>
      <c r="M1237" s="102">
        <f t="shared" si="158"/>
        <v>0</v>
      </c>
    </row>
    <row r="1238" spans="1:13" s="241" customFormat="1" x14ac:dyDescent="0.2">
      <c r="A1238" s="4"/>
      <c r="B1238" s="77"/>
      <c r="C1238" s="77"/>
      <c r="D1238" s="239">
        <v>613100</v>
      </c>
      <c r="E1238" s="272"/>
      <c r="F1238" s="234" t="s">
        <v>175</v>
      </c>
      <c r="G1238" s="249">
        <f>G1239+G1240</f>
        <v>0</v>
      </c>
      <c r="H1238" s="249">
        <f>H1239+H1240</f>
        <v>0</v>
      </c>
      <c r="I1238" s="249">
        <f>I1239+I1240</f>
        <v>0</v>
      </c>
      <c r="J1238" s="249">
        <f>J1239+J1240</f>
        <v>0</v>
      </c>
      <c r="K1238" s="47">
        <f t="shared" si="156"/>
        <v>0</v>
      </c>
      <c r="L1238" s="101" t="e">
        <f t="shared" si="157"/>
        <v>#DIV/0!</v>
      </c>
      <c r="M1238" s="102">
        <f t="shared" si="158"/>
        <v>0</v>
      </c>
    </row>
    <row r="1239" spans="1:13" s="253" customFormat="1" x14ac:dyDescent="0.2">
      <c r="A1239" s="4"/>
      <c r="B1239" s="247"/>
      <c r="C1239" s="247"/>
      <c r="D1239" s="247">
        <v>613110</v>
      </c>
      <c r="E1239" s="279"/>
      <c r="F1239" s="252" t="s">
        <v>174</v>
      </c>
      <c r="G1239" s="250"/>
      <c r="H1239" s="250">
        <v>0</v>
      </c>
      <c r="I1239" s="250"/>
      <c r="J1239" s="250"/>
      <c r="K1239" s="254">
        <f t="shared" si="156"/>
        <v>0</v>
      </c>
      <c r="L1239" s="103" t="e">
        <f t="shared" si="157"/>
        <v>#DIV/0!</v>
      </c>
      <c r="M1239" s="75">
        <f t="shared" si="158"/>
        <v>0</v>
      </c>
    </row>
    <row r="1240" spans="1:13" s="253" customFormat="1" x14ac:dyDescent="0.2">
      <c r="A1240" s="4"/>
      <c r="B1240" s="247"/>
      <c r="C1240" s="247"/>
      <c r="D1240" s="247">
        <v>613120</v>
      </c>
      <c r="E1240" s="279"/>
      <c r="F1240" s="252" t="s">
        <v>22</v>
      </c>
      <c r="G1240" s="250"/>
      <c r="H1240" s="250">
        <v>0</v>
      </c>
      <c r="I1240" s="250"/>
      <c r="J1240" s="250"/>
      <c r="K1240" s="254">
        <f t="shared" si="156"/>
        <v>0</v>
      </c>
      <c r="L1240" s="103" t="e">
        <f t="shared" si="157"/>
        <v>#DIV/0!</v>
      </c>
      <c r="M1240" s="75">
        <f t="shared" si="158"/>
        <v>0</v>
      </c>
    </row>
    <row r="1241" spans="1:13" ht="33.75" x14ac:dyDescent="0.2">
      <c r="B1241" s="4"/>
      <c r="C1241" s="4"/>
      <c r="D1241" s="11">
        <v>613900</v>
      </c>
      <c r="E1241" s="257" t="s">
        <v>435</v>
      </c>
      <c r="F1241" s="14" t="s">
        <v>284</v>
      </c>
      <c r="G1241" s="45">
        <f>SUM(G1242:G1244)</f>
        <v>6958</v>
      </c>
      <c r="H1241" s="45">
        <f>SUM(H1242:H1244)</f>
        <v>6958</v>
      </c>
      <c r="I1241" s="45">
        <f>SUM(I1242:I1244)</f>
        <v>0</v>
      </c>
      <c r="J1241" s="45">
        <f>SUM(J1242:J1244)</f>
        <v>0</v>
      </c>
      <c r="K1241" s="47">
        <f t="shared" si="156"/>
        <v>6958</v>
      </c>
      <c r="L1241" s="101">
        <f t="shared" si="157"/>
        <v>100</v>
      </c>
      <c r="M1241" s="102">
        <f t="shared" si="158"/>
        <v>0</v>
      </c>
    </row>
    <row r="1242" spans="1:13" ht="22.5" x14ac:dyDescent="0.2">
      <c r="B1242" s="4"/>
      <c r="C1242" s="4"/>
      <c r="D1242" s="4">
        <v>613976</v>
      </c>
      <c r="E1242" s="258"/>
      <c r="F1242" s="1" t="s">
        <v>322</v>
      </c>
      <c r="G1242" s="41">
        <v>0</v>
      </c>
      <c r="H1242" s="41">
        <v>0</v>
      </c>
      <c r="I1242" s="46"/>
      <c r="J1242" s="46"/>
      <c r="K1242" s="46">
        <f t="shared" si="156"/>
        <v>0</v>
      </c>
      <c r="L1242" s="103" t="e">
        <f t="shared" si="157"/>
        <v>#DIV/0!</v>
      </c>
      <c r="M1242" s="75">
        <f t="shared" si="158"/>
        <v>0</v>
      </c>
    </row>
    <row r="1243" spans="1:13" x14ac:dyDescent="0.2">
      <c r="A1243" s="5"/>
      <c r="B1243" s="4"/>
      <c r="C1243" s="4"/>
      <c r="D1243" s="4">
        <v>613980</v>
      </c>
      <c r="E1243" s="258"/>
      <c r="F1243" s="1" t="s">
        <v>261</v>
      </c>
      <c r="G1243" s="41">
        <v>0</v>
      </c>
      <c r="H1243" s="41">
        <v>0</v>
      </c>
      <c r="I1243" s="46"/>
      <c r="J1243" s="46"/>
      <c r="K1243" s="46">
        <f t="shared" si="156"/>
        <v>0</v>
      </c>
      <c r="L1243" s="103" t="e">
        <f t="shared" si="157"/>
        <v>#DIV/0!</v>
      </c>
      <c r="M1243" s="75">
        <f t="shared" si="158"/>
        <v>0</v>
      </c>
    </row>
    <row r="1244" spans="1:13" ht="22.5" x14ac:dyDescent="0.2">
      <c r="A1244" s="5"/>
      <c r="B1244" s="4"/>
      <c r="C1244" s="4"/>
      <c r="D1244" s="4">
        <v>613983</v>
      </c>
      <c r="E1244" s="258"/>
      <c r="F1244" s="1" t="s">
        <v>252</v>
      </c>
      <c r="G1244" s="41">
        <v>6958</v>
      </c>
      <c r="H1244" s="41">
        <v>6958</v>
      </c>
      <c r="I1244" s="46"/>
      <c r="J1244" s="46"/>
      <c r="K1244" s="46">
        <f t="shared" si="156"/>
        <v>6958</v>
      </c>
      <c r="L1244" s="103">
        <f t="shared" si="157"/>
        <v>100</v>
      </c>
      <c r="M1244" s="75">
        <f t="shared" si="158"/>
        <v>0</v>
      </c>
    </row>
    <row r="1245" spans="1:13" x14ac:dyDescent="0.2">
      <c r="A1245" s="85"/>
      <c r="B1245" s="4"/>
      <c r="C1245" s="4"/>
      <c r="D1245" s="4"/>
      <c r="E1245" s="258"/>
      <c r="F1245" s="2" t="s">
        <v>46</v>
      </c>
      <c r="G1245" s="89">
        <v>65</v>
      </c>
      <c r="H1245" s="89">
        <v>65</v>
      </c>
      <c r="I1245" s="90"/>
      <c r="J1245" s="90"/>
      <c r="K1245" s="84">
        <f t="shared" si="156"/>
        <v>65</v>
      </c>
      <c r="L1245" s="95">
        <f t="shared" si="157"/>
        <v>100</v>
      </c>
      <c r="M1245" s="93">
        <f t="shared" si="158"/>
        <v>0</v>
      </c>
    </row>
    <row r="1246" spans="1:13" x14ac:dyDescent="0.2">
      <c r="A1246" s="297"/>
      <c r="B1246" s="212"/>
      <c r="E1246" s="274"/>
      <c r="F1246" s="21"/>
      <c r="G1246" s="51"/>
      <c r="H1246" s="51"/>
      <c r="I1246" s="51"/>
      <c r="J1246" s="51"/>
      <c r="K1246" s="51"/>
      <c r="L1246" s="31"/>
      <c r="M1246" s="22"/>
    </row>
    <row r="1247" spans="1:13" x14ac:dyDescent="0.2">
      <c r="A1247" s="244"/>
      <c r="B1247" s="28"/>
      <c r="E1247" s="274"/>
      <c r="G1247" s="57"/>
      <c r="H1247" s="57"/>
      <c r="I1247" s="57"/>
      <c r="J1247" s="57"/>
      <c r="K1247" s="57"/>
      <c r="L1247" s="35"/>
      <c r="M1247" s="23"/>
    </row>
    <row r="1248" spans="1:13" ht="12.75" customHeight="1" x14ac:dyDescent="0.2">
      <c r="A1248" s="5" t="s">
        <v>48</v>
      </c>
      <c r="B1248" s="5" t="s">
        <v>49</v>
      </c>
      <c r="C1248" s="5" t="s">
        <v>50</v>
      </c>
      <c r="D1248" s="3" t="s">
        <v>7</v>
      </c>
      <c r="E1248" s="81" t="s">
        <v>130</v>
      </c>
      <c r="F1248" s="3" t="s">
        <v>51</v>
      </c>
      <c r="G1248" s="520" t="s">
        <v>558</v>
      </c>
      <c r="H1248" s="514" t="s">
        <v>328</v>
      </c>
      <c r="I1248" s="514" t="s">
        <v>500</v>
      </c>
      <c r="J1248" s="516" t="s">
        <v>324</v>
      </c>
      <c r="K1248" s="512" t="s">
        <v>583</v>
      </c>
      <c r="L1248" s="15" t="s">
        <v>52</v>
      </c>
      <c r="M1248" s="3" t="s">
        <v>123</v>
      </c>
    </row>
    <row r="1249" spans="1:13" ht="30.75" customHeight="1" x14ac:dyDescent="0.2">
      <c r="A1249" s="5" t="s">
        <v>53</v>
      </c>
      <c r="B1249" s="5"/>
      <c r="C1249" s="5" t="s">
        <v>54</v>
      </c>
      <c r="D1249" s="3" t="s">
        <v>11</v>
      </c>
      <c r="E1249" s="81" t="s">
        <v>131</v>
      </c>
      <c r="F1249" s="3" t="s">
        <v>55</v>
      </c>
      <c r="G1249" s="522"/>
      <c r="H1249" s="515"/>
      <c r="I1249" s="513"/>
      <c r="J1249" s="517"/>
      <c r="K1249" s="523"/>
      <c r="L1249" s="15" t="s">
        <v>325</v>
      </c>
      <c r="M1249" s="3" t="s">
        <v>326</v>
      </c>
    </row>
    <row r="1250" spans="1:13" x14ac:dyDescent="0.2">
      <c r="A1250" s="85">
        <v>1</v>
      </c>
      <c r="B1250" s="85">
        <v>2</v>
      </c>
      <c r="C1250" s="85">
        <v>3</v>
      </c>
      <c r="D1250" s="85">
        <v>4</v>
      </c>
      <c r="E1250" s="275">
        <v>5</v>
      </c>
      <c r="F1250" s="85">
        <v>6</v>
      </c>
      <c r="G1250" s="85">
        <v>7</v>
      </c>
      <c r="H1250" s="85">
        <v>8</v>
      </c>
      <c r="I1250" s="85">
        <v>9</v>
      </c>
      <c r="J1250" s="85">
        <v>10</v>
      </c>
      <c r="K1250" s="209" t="s">
        <v>327</v>
      </c>
      <c r="L1250" s="86">
        <v>12</v>
      </c>
      <c r="M1250" s="85">
        <v>13</v>
      </c>
    </row>
    <row r="1251" spans="1:13" x14ac:dyDescent="0.2">
      <c r="A1251" s="3">
        <v>16</v>
      </c>
      <c r="B1251" s="5"/>
      <c r="C1251" s="5"/>
      <c r="D1251" s="3"/>
      <c r="E1251" s="81"/>
      <c r="F1251" s="10" t="s">
        <v>80</v>
      </c>
      <c r="G1251" s="41"/>
      <c r="H1251" s="41"/>
      <c r="I1251" s="46"/>
      <c r="J1251" s="46"/>
      <c r="K1251" s="46"/>
      <c r="L1251" s="27"/>
      <c r="M1251" s="5"/>
    </row>
    <row r="1252" spans="1:13" x14ac:dyDescent="0.2">
      <c r="A1252" s="4"/>
      <c r="B1252" s="3" t="s">
        <v>71</v>
      </c>
      <c r="C1252" s="3" t="s">
        <v>91</v>
      </c>
      <c r="D1252" s="3"/>
      <c r="E1252" s="81"/>
      <c r="F1252" s="100" t="s">
        <v>92</v>
      </c>
      <c r="G1252" s="41"/>
      <c r="H1252" s="41"/>
      <c r="I1252" s="46"/>
      <c r="J1252" s="46"/>
      <c r="K1252" s="46"/>
      <c r="L1252" s="27"/>
      <c r="M1252" s="5"/>
    </row>
    <row r="1253" spans="1:13" x14ac:dyDescent="0.2">
      <c r="A1253" s="4"/>
      <c r="B1253" s="4"/>
      <c r="C1253" s="4"/>
      <c r="D1253" s="92"/>
      <c r="E1253" s="276"/>
      <c r="F1253" s="77" t="s">
        <v>275</v>
      </c>
      <c r="G1253" s="98">
        <f>SUM(G1254)</f>
        <v>0</v>
      </c>
      <c r="H1253" s="98">
        <f>SUM(H1254)</f>
        <v>0</v>
      </c>
      <c r="I1253" s="98">
        <f>SUM(I1254)</f>
        <v>0</v>
      </c>
      <c r="J1253" s="98">
        <f>SUM(J1254)</f>
        <v>0</v>
      </c>
      <c r="K1253" s="99">
        <f t="shared" ref="K1253:K1275" si="160">SUM(H1253:J1253)</f>
        <v>0</v>
      </c>
      <c r="L1253" s="95" t="e">
        <f t="shared" ref="L1253:L1268" si="161">K1253/G1253*100</f>
        <v>#DIV/0!</v>
      </c>
      <c r="M1253" s="93">
        <f t="shared" ref="M1253:M1268" si="162">K1253-G1253</f>
        <v>0</v>
      </c>
    </row>
    <row r="1254" spans="1:13" ht="17.25" customHeight="1" x14ac:dyDescent="0.2">
      <c r="A1254" s="4"/>
      <c r="B1254" s="4"/>
      <c r="C1254" s="4"/>
      <c r="D1254" s="96">
        <v>610000</v>
      </c>
      <c r="E1254" s="277"/>
      <c r="F1254" s="97" t="s">
        <v>242</v>
      </c>
      <c r="G1254" s="98">
        <f>SUM(G1255+G1266+G1267)</f>
        <v>0</v>
      </c>
      <c r="H1254" s="98">
        <f>SUM(H1255+H1266+H1267)</f>
        <v>0</v>
      </c>
      <c r="I1254" s="98">
        <f>SUM(I1255+I1266+I1267)</f>
        <v>0</v>
      </c>
      <c r="J1254" s="98">
        <f>SUM(J1255+J1266+J1267)</f>
        <v>0</v>
      </c>
      <c r="K1254" s="99">
        <f t="shared" si="160"/>
        <v>0</v>
      </c>
      <c r="L1254" s="95" t="e">
        <f t="shared" si="161"/>
        <v>#DIV/0!</v>
      </c>
      <c r="M1254" s="93">
        <f t="shared" si="162"/>
        <v>0</v>
      </c>
    </row>
    <row r="1255" spans="1:13" x14ac:dyDescent="0.2">
      <c r="A1255" s="4"/>
      <c r="B1255" s="4"/>
      <c r="C1255" s="4"/>
      <c r="D1255" s="9">
        <v>611000</v>
      </c>
      <c r="E1255" s="259"/>
      <c r="F1255" s="10" t="s">
        <v>13</v>
      </c>
      <c r="G1255" s="45">
        <f>SUM(G1256+G1260)</f>
        <v>0</v>
      </c>
      <c r="H1255" s="45">
        <f>SUM(H1256+H1260)</f>
        <v>0</v>
      </c>
      <c r="I1255" s="45">
        <f>SUM(I1256+I1260)</f>
        <v>0</v>
      </c>
      <c r="J1255" s="45">
        <f>SUM(J1256+J1260)</f>
        <v>0</v>
      </c>
      <c r="K1255" s="50">
        <f t="shared" si="160"/>
        <v>0</v>
      </c>
      <c r="L1255" s="101" t="e">
        <f t="shared" si="161"/>
        <v>#DIV/0!</v>
      </c>
      <c r="M1255" s="102">
        <f t="shared" si="162"/>
        <v>0</v>
      </c>
    </row>
    <row r="1256" spans="1:13" x14ac:dyDescent="0.2">
      <c r="A1256" s="4"/>
      <c r="B1256" s="4"/>
      <c r="C1256" s="4"/>
      <c r="D1256" s="11">
        <v>611100</v>
      </c>
      <c r="E1256" s="257" t="s">
        <v>435</v>
      </c>
      <c r="F1256" s="10" t="s">
        <v>317</v>
      </c>
      <c r="G1256" s="45">
        <f>SUM(G1257:G1259)</f>
        <v>0</v>
      </c>
      <c r="H1256" s="45">
        <f>SUM(H1257:H1259)</f>
        <v>0</v>
      </c>
      <c r="I1256" s="45">
        <f>SUM(I1257:I1259)</f>
        <v>0</v>
      </c>
      <c r="J1256" s="45">
        <f>SUM(J1257:J1259)</f>
        <v>0</v>
      </c>
      <c r="K1256" s="50">
        <f t="shared" si="160"/>
        <v>0</v>
      </c>
      <c r="L1256" s="101" t="e">
        <f t="shared" si="161"/>
        <v>#DIV/0!</v>
      </c>
      <c r="M1256" s="102">
        <f t="shared" si="162"/>
        <v>0</v>
      </c>
    </row>
    <row r="1257" spans="1:13" x14ac:dyDescent="0.2">
      <c r="A1257" s="4"/>
      <c r="B1257" s="4"/>
      <c r="C1257" s="4"/>
      <c r="D1257" s="12">
        <v>611110</v>
      </c>
      <c r="E1257" s="255"/>
      <c r="F1257" s="5" t="s">
        <v>255</v>
      </c>
      <c r="G1257" s="41">
        <v>0</v>
      </c>
      <c r="H1257" s="41"/>
      <c r="I1257" s="46"/>
      <c r="J1257" s="46"/>
      <c r="K1257" s="83">
        <f t="shared" si="160"/>
        <v>0</v>
      </c>
      <c r="L1257" s="103" t="e">
        <f t="shared" si="161"/>
        <v>#DIV/0!</v>
      </c>
      <c r="M1257" s="75">
        <f t="shared" si="162"/>
        <v>0</v>
      </c>
    </row>
    <row r="1258" spans="1:13" x14ac:dyDescent="0.2">
      <c r="A1258" s="4"/>
      <c r="B1258" s="4"/>
      <c r="C1258" s="4"/>
      <c r="D1258" s="12">
        <v>611130</v>
      </c>
      <c r="E1258" s="255"/>
      <c r="F1258" s="5" t="s">
        <v>14</v>
      </c>
      <c r="G1258" s="41">
        <v>0</v>
      </c>
      <c r="H1258" s="41"/>
      <c r="I1258" s="46"/>
      <c r="J1258" s="46"/>
      <c r="K1258" s="83">
        <f t="shared" si="160"/>
        <v>0</v>
      </c>
      <c r="L1258" s="103" t="e">
        <f t="shared" si="161"/>
        <v>#DIV/0!</v>
      </c>
      <c r="M1258" s="75">
        <f t="shared" si="162"/>
        <v>0</v>
      </c>
    </row>
    <row r="1259" spans="1:13" x14ac:dyDescent="0.2">
      <c r="A1259" s="4"/>
      <c r="B1259" s="4"/>
      <c r="C1259" s="4"/>
      <c r="D1259" s="12">
        <v>611155</v>
      </c>
      <c r="E1259" s="255"/>
      <c r="F1259" s="5" t="s">
        <v>18</v>
      </c>
      <c r="G1259" s="41"/>
      <c r="H1259" s="41"/>
      <c r="I1259" s="46"/>
      <c r="J1259" s="46"/>
      <c r="K1259" s="83">
        <f t="shared" si="160"/>
        <v>0</v>
      </c>
      <c r="L1259" s="103" t="e">
        <f t="shared" si="161"/>
        <v>#DIV/0!</v>
      </c>
      <c r="M1259" s="75">
        <f t="shared" si="162"/>
        <v>0</v>
      </c>
    </row>
    <row r="1260" spans="1:13" x14ac:dyDescent="0.2">
      <c r="A1260" s="4"/>
      <c r="B1260" s="4"/>
      <c r="C1260" s="4"/>
      <c r="D1260" s="11">
        <v>611200</v>
      </c>
      <c r="E1260" s="257" t="s">
        <v>435</v>
      </c>
      <c r="F1260" s="10" t="s">
        <v>318</v>
      </c>
      <c r="G1260" s="45">
        <f>SUM(G1261:G1265)</f>
        <v>0</v>
      </c>
      <c r="H1260" s="45">
        <f>SUM(H1261:H1265)</f>
        <v>0</v>
      </c>
      <c r="I1260" s="45">
        <f>SUM(I1261:I1265)</f>
        <v>0</v>
      </c>
      <c r="J1260" s="45">
        <f>SUM(J1261:J1265)</f>
        <v>0</v>
      </c>
      <c r="K1260" s="50">
        <f t="shared" si="160"/>
        <v>0</v>
      </c>
      <c r="L1260" s="101" t="e">
        <f t="shared" si="161"/>
        <v>#DIV/0!</v>
      </c>
      <c r="M1260" s="102">
        <f t="shared" si="162"/>
        <v>0</v>
      </c>
    </row>
    <row r="1261" spans="1:13" x14ac:dyDescent="0.2">
      <c r="A1261" s="4"/>
      <c r="B1261" s="4"/>
      <c r="C1261" s="4"/>
      <c r="D1261" s="12">
        <v>611211</v>
      </c>
      <c r="E1261" s="255"/>
      <c r="F1261" s="5" t="s">
        <v>310</v>
      </c>
      <c r="G1261" s="48">
        <v>0</v>
      </c>
      <c r="H1261" s="48"/>
      <c r="I1261" s="83"/>
      <c r="J1261" s="83"/>
      <c r="K1261" s="83">
        <f t="shared" si="160"/>
        <v>0</v>
      </c>
      <c r="L1261" s="103" t="e">
        <f t="shared" si="161"/>
        <v>#DIV/0!</v>
      </c>
      <c r="M1261" s="75">
        <f t="shared" si="162"/>
        <v>0</v>
      </c>
    </row>
    <row r="1262" spans="1:13" x14ac:dyDescent="0.2">
      <c r="A1262" s="4"/>
      <c r="B1262" s="4"/>
      <c r="C1262" s="4"/>
      <c r="D1262" s="12">
        <v>611221</v>
      </c>
      <c r="E1262" s="255"/>
      <c r="F1262" s="5" t="s">
        <v>15</v>
      </c>
      <c r="G1262" s="41">
        <v>0</v>
      </c>
      <c r="H1262" s="41"/>
      <c r="I1262" s="46"/>
      <c r="J1262" s="46"/>
      <c r="K1262" s="83">
        <f t="shared" si="160"/>
        <v>0</v>
      </c>
      <c r="L1262" s="103" t="e">
        <f t="shared" si="161"/>
        <v>#DIV/0!</v>
      </c>
      <c r="M1262" s="75">
        <f t="shared" si="162"/>
        <v>0</v>
      </c>
    </row>
    <row r="1263" spans="1:13" x14ac:dyDescent="0.2">
      <c r="A1263" s="77"/>
      <c r="B1263" s="4"/>
      <c r="C1263" s="4"/>
      <c r="D1263" s="4">
        <v>611224</v>
      </c>
      <c r="E1263" s="258"/>
      <c r="F1263" s="5" t="s">
        <v>16</v>
      </c>
      <c r="G1263" s="41"/>
      <c r="H1263" s="41"/>
      <c r="I1263" s="46"/>
      <c r="J1263" s="46"/>
      <c r="K1263" s="83">
        <f t="shared" si="160"/>
        <v>0</v>
      </c>
      <c r="L1263" s="103" t="e">
        <f t="shared" si="161"/>
        <v>#DIV/0!</v>
      </c>
      <c r="M1263" s="75">
        <f t="shared" si="162"/>
        <v>0</v>
      </c>
    </row>
    <row r="1264" spans="1:13" x14ac:dyDescent="0.2">
      <c r="A1264" s="247"/>
      <c r="B1264" s="4"/>
      <c r="C1264" s="4"/>
      <c r="D1264" s="4">
        <v>611225</v>
      </c>
      <c r="E1264" s="258"/>
      <c r="F1264" s="5" t="s">
        <v>17</v>
      </c>
      <c r="G1264" s="41"/>
      <c r="H1264" s="41"/>
      <c r="I1264" s="46"/>
      <c r="J1264" s="46"/>
      <c r="K1264" s="83">
        <f t="shared" si="160"/>
        <v>0</v>
      </c>
      <c r="L1264" s="103" t="e">
        <f t="shared" si="161"/>
        <v>#DIV/0!</v>
      </c>
      <c r="M1264" s="75">
        <f t="shared" si="162"/>
        <v>0</v>
      </c>
    </row>
    <row r="1265" spans="1:13" x14ac:dyDescent="0.2">
      <c r="A1265" s="247"/>
      <c r="B1265" s="4"/>
      <c r="C1265" s="4"/>
      <c r="D1265" s="4">
        <v>611227</v>
      </c>
      <c r="E1265" s="258"/>
      <c r="F1265" s="5" t="s">
        <v>19</v>
      </c>
      <c r="G1265" s="41"/>
      <c r="H1265" s="41"/>
      <c r="I1265" s="46"/>
      <c r="J1265" s="46"/>
      <c r="K1265" s="83">
        <f t="shared" si="160"/>
        <v>0</v>
      </c>
      <c r="L1265" s="103" t="e">
        <f t="shared" si="161"/>
        <v>#DIV/0!</v>
      </c>
      <c r="M1265" s="75">
        <f t="shared" si="162"/>
        <v>0</v>
      </c>
    </row>
    <row r="1266" spans="1:13" x14ac:dyDescent="0.2">
      <c r="A1266" s="4"/>
      <c r="B1266" s="4"/>
      <c r="C1266" s="4"/>
      <c r="D1266" s="9">
        <v>612100</v>
      </c>
      <c r="E1266" s="259" t="s">
        <v>435</v>
      </c>
      <c r="F1266" s="10" t="s">
        <v>20</v>
      </c>
      <c r="G1266" s="40">
        <v>0</v>
      </c>
      <c r="H1266" s="40"/>
      <c r="I1266" s="47"/>
      <c r="J1266" s="47"/>
      <c r="K1266" s="50">
        <f t="shared" si="160"/>
        <v>0</v>
      </c>
      <c r="L1266" s="101" t="e">
        <f t="shared" si="161"/>
        <v>#DIV/0!</v>
      </c>
      <c r="M1266" s="102">
        <f t="shared" si="162"/>
        <v>0</v>
      </c>
    </row>
    <row r="1267" spans="1:13" x14ac:dyDescent="0.2">
      <c r="A1267" s="4"/>
      <c r="B1267" s="4"/>
      <c r="C1267" s="4"/>
      <c r="D1267" s="9">
        <v>613000</v>
      </c>
      <c r="E1267" s="259"/>
      <c r="F1267" s="10" t="s">
        <v>185</v>
      </c>
      <c r="G1267" s="45">
        <f>SUM(G1268+G1271)</f>
        <v>0</v>
      </c>
      <c r="H1267" s="45">
        <f>SUM(H1268+H1271)</f>
        <v>0</v>
      </c>
      <c r="I1267" s="45">
        <f>SUM(I1268+I1271)</f>
        <v>0</v>
      </c>
      <c r="J1267" s="45">
        <f>SUM(J1268+J1271)</f>
        <v>0</v>
      </c>
      <c r="K1267" s="50">
        <f t="shared" si="160"/>
        <v>0</v>
      </c>
      <c r="L1267" s="101" t="e">
        <f t="shared" si="161"/>
        <v>#DIV/0!</v>
      </c>
      <c r="M1267" s="102">
        <f t="shared" si="162"/>
        <v>0</v>
      </c>
    </row>
    <row r="1268" spans="1:13" s="241" customFormat="1" x14ac:dyDescent="0.2">
      <c r="A1268" s="4"/>
      <c r="B1268" s="77"/>
      <c r="C1268" s="77"/>
      <c r="D1268" s="239">
        <v>613100</v>
      </c>
      <c r="E1268" s="272"/>
      <c r="F1268" s="234" t="s">
        <v>175</v>
      </c>
      <c r="G1268" s="249">
        <f>G1269+G1270</f>
        <v>0</v>
      </c>
      <c r="H1268" s="249">
        <f>H1269+H1270</f>
        <v>0</v>
      </c>
      <c r="I1268" s="249">
        <f>I1269+I1270</f>
        <v>0</v>
      </c>
      <c r="J1268" s="249">
        <f>J1269+J1270</f>
        <v>0</v>
      </c>
      <c r="K1268" s="50">
        <f t="shared" si="160"/>
        <v>0</v>
      </c>
      <c r="L1268" s="101" t="e">
        <f t="shared" si="161"/>
        <v>#DIV/0!</v>
      </c>
      <c r="M1268" s="102">
        <f t="shared" si="162"/>
        <v>0</v>
      </c>
    </row>
    <row r="1269" spans="1:13" s="253" customFormat="1" x14ac:dyDescent="0.2">
      <c r="A1269" s="4"/>
      <c r="B1269" s="247"/>
      <c r="C1269" s="247"/>
      <c r="D1269" s="247">
        <v>613110</v>
      </c>
      <c r="E1269" s="279"/>
      <c r="F1269" s="252" t="s">
        <v>174</v>
      </c>
      <c r="G1269" s="250"/>
      <c r="H1269" s="250">
        <v>0</v>
      </c>
      <c r="I1269" s="250"/>
      <c r="J1269" s="250"/>
      <c r="K1269" s="251">
        <f t="shared" si="160"/>
        <v>0</v>
      </c>
      <c r="L1269" s="103"/>
      <c r="M1269" s="75"/>
    </row>
    <row r="1270" spans="1:13" s="253" customFormat="1" x14ac:dyDescent="0.2">
      <c r="A1270" s="4"/>
      <c r="B1270" s="247"/>
      <c r="C1270" s="247"/>
      <c r="D1270" s="247">
        <v>613120</v>
      </c>
      <c r="E1270" s="279"/>
      <c r="F1270" s="252" t="s">
        <v>22</v>
      </c>
      <c r="G1270" s="250"/>
      <c r="H1270" s="250">
        <v>0</v>
      </c>
      <c r="I1270" s="250"/>
      <c r="J1270" s="250"/>
      <c r="K1270" s="251">
        <f t="shared" si="160"/>
        <v>0</v>
      </c>
      <c r="L1270" s="103"/>
      <c r="M1270" s="75"/>
    </row>
    <row r="1271" spans="1:13" ht="33.75" x14ac:dyDescent="0.2">
      <c r="B1271" s="4"/>
      <c r="C1271" s="4"/>
      <c r="D1271" s="11">
        <v>613900</v>
      </c>
      <c r="E1271" s="257" t="s">
        <v>435</v>
      </c>
      <c r="F1271" s="14" t="s">
        <v>284</v>
      </c>
      <c r="G1271" s="45">
        <f>SUM(G1272:G1274)</f>
        <v>0</v>
      </c>
      <c r="H1271" s="45">
        <f>SUM(H1272:H1274)</f>
        <v>0</v>
      </c>
      <c r="I1271" s="45">
        <f>SUM(I1272:I1274)</f>
        <v>0</v>
      </c>
      <c r="J1271" s="45">
        <f>SUM(J1272:J1274)</f>
        <v>0</v>
      </c>
      <c r="K1271" s="50">
        <f t="shared" si="160"/>
        <v>0</v>
      </c>
      <c r="L1271" s="101" t="e">
        <f>K1271/G1271*100</f>
        <v>#DIV/0!</v>
      </c>
      <c r="M1271" s="102">
        <f>K1271-G1271</f>
        <v>0</v>
      </c>
    </row>
    <row r="1272" spans="1:13" ht="22.5" x14ac:dyDescent="0.2">
      <c r="B1272" s="4"/>
      <c r="C1272" s="4"/>
      <c r="D1272" s="4">
        <v>613976</v>
      </c>
      <c r="E1272" s="258"/>
      <c r="F1272" s="1" t="s">
        <v>322</v>
      </c>
      <c r="G1272" s="41">
        <v>0</v>
      </c>
      <c r="H1272" s="41">
        <v>0</v>
      </c>
      <c r="I1272" s="46"/>
      <c r="J1272" s="46"/>
      <c r="K1272" s="83">
        <f t="shared" si="160"/>
        <v>0</v>
      </c>
      <c r="L1272" s="103" t="e">
        <f>K1272/G1272*100</f>
        <v>#DIV/0!</v>
      </c>
      <c r="M1272" s="75">
        <f>K1272-G1272</f>
        <v>0</v>
      </c>
    </row>
    <row r="1273" spans="1:13" x14ac:dyDescent="0.2">
      <c r="A1273" s="5"/>
      <c r="B1273" s="4"/>
      <c r="C1273" s="4"/>
      <c r="D1273" s="4">
        <v>613980</v>
      </c>
      <c r="E1273" s="258"/>
      <c r="F1273" s="1" t="s">
        <v>261</v>
      </c>
      <c r="G1273" s="41">
        <v>0</v>
      </c>
      <c r="H1273" s="41">
        <v>0</v>
      </c>
      <c r="I1273" s="46"/>
      <c r="J1273" s="46"/>
      <c r="K1273" s="83">
        <f t="shared" si="160"/>
        <v>0</v>
      </c>
      <c r="L1273" s="103" t="e">
        <f>K1273/G1273*100</f>
        <v>#DIV/0!</v>
      </c>
      <c r="M1273" s="75">
        <f>K1273-G1273</f>
        <v>0</v>
      </c>
    </row>
    <row r="1274" spans="1:13" ht="22.5" x14ac:dyDescent="0.2">
      <c r="A1274" s="5"/>
      <c r="B1274" s="4"/>
      <c r="C1274" s="4"/>
      <c r="D1274" s="4">
        <v>613983</v>
      </c>
      <c r="E1274" s="258"/>
      <c r="F1274" s="1" t="s">
        <v>252</v>
      </c>
      <c r="G1274" s="41">
        <v>0</v>
      </c>
      <c r="H1274" s="41"/>
      <c r="I1274" s="46"/>
      <c r="J1274" s="46"/>
      <c r="K1274" s="83">
        <f t="shared" si="160"/>
        <v>0</v>
      </c>
      <c r="L1274" s="103" t="e">
        <f>K1274/G1274*100</f>
        <v>#DIV/0!</v>
      </c>
      <c r="M1274" s="75">
        <f>K1274-G1274</f>
        <v>0</v>
      </c>
    </row>
    <row r="1275" spans="1:13" x14ac:dyDescent="0.2">
      <c r="A1275" s="85"/>
      <c r="B1275" s="4"/>
      <c r="C1275" s="4"/>
      <c r="D1275" s="4"/>
      <c r="E1275" s="258"/>
      <c r="F1275" s="2" t="s">
        <v>46</v>
      </c>
      <c r="G1275" s="89">
        <v>0</v>
      </c>
      <c r="H1275" s="89">
        <v>0</v>
      </c>
      <c r="I1275" s="90"/>
      <c r="J1275" s="90"/>
      <c r="K1275" s="87">
        <f t="shared" si="160"/>
        <v>0</v>
      </c>
      <c r="L1275" s="95" t="e">
        <f>K1275/G1275*100</f>
        <v>#DIV/0!</v>
      </c>
      <c r="M1275" s="93">
        <f>K1275-G1275</f>
        <v>0</v>
      </c>
    </row>
    <row r="1276" spans="1:13" x14ac:dyDescent="0.2">
      <c r="A1276" s="297"/>
      <c r="B1276" s="212"/>
      <c r="E1276" s="274"/>
      <c r="F1276" s="21"/>
      <c r="G1276" s="51"/>
      <c r="H1276" s="51"/>
      <c r="I1276" s="51"/>
      <c r="J1276" s="51"/>
      <c r="K1276" s="51"/>
      <c r="L1276" s="31"/>
      <c r="M1276" s="22"/>
    </row>
    <row r="1277" spans="1:13" x14ac:dyDescent="0.2">
      <c r="A1277" s="244"/>
      <c r="B1277" s="28"/>
      <c r="E1277" s="274"/>
      <c r="G1277" s="57"/>
      <c r="H1277" s="57"/>
      <c r="I1277" s="57"/>
      <c r="J1277" s="57"/>
      <c r="K1277" s="57"/>
      <c r="L1277" s="35"/>
      <c r="M1277" s="23"/>
    </row>
    <row r="1278" spans="1:13" ht="12.75" customHeight="1" x14ac:dyDescent="0.2">
      <c r="A1278" s="5" t="s">
        <v>48</v>
      </c>
      <c r="B1278" s="5" t="s">
        <v>49</v>
      </c>
      <c r="C1278" s="5" t="s">
        <v>50</v>
      </c>
      <c r="D1278" s="3" t="s">
        <v>7</v>
      </c>
      <c r="E1278" s="81" t="s">
        <v>130</v>
      </c>
      <c r="F1278" s="3" t="s">
        <v>51</v>
      </c>
      <c r="G1278" s="520" t="s">
        <v>558</v>
      </c>
      <c r="H1278" s="514" t="s">
        <v>328</v>
      </c>
      <c r="I1278" s="514" t="s">
        <v>500</v>
      </c>
      <c r="J1278" s="516" t="s">
        <v>324</v>
      </c>
      <c r="K1278" s="512" t="s">
        <v>583</v>
      </c>
      <c r="L1278" s="15" t="s">
        <v>52</v>
      </c>
      <c r="M1278" s="3" t="s">
        <v>123</v>
      </c>
    </row>
    <row r="1279" spans="1:13" ht="30.75" customHeight="1" x14ac:dyDescent="0.2">
      <c r="A1279" s="5" t="s">
        <v>53</v>
      </c>
      <c r="B1279" s="5"/>
      <c r="C1279" s="5" t="s">
        <v>54</v>
      </c>
      <c r="D1279" s="3" t="s">
        <v>11</v>
      </c>
      <c r="E1279" s="81" t="s">
        <v>131</v>
      </c>
      <c r="F1279" s="3" t="s">
        <v>55</v>
      </c>
      <c r="G1279" s="522"/>
      <c r="H1279" s="515"/>
      <c r="I1279" s="513"/>
      <c r="J1279" s="517"/>
      <c r="K1279" s="523"/>
      <c r="L1279" s="15" t="s">
        <v>325</v>
      </c>
      <c r="M1279" s="3" t="s">
        <v>326</v>
      </c>
    </row>
    <row r="1280" spans="1:13" x14ac:dyDescent="0.2">
      <c r="A1280" s="85">
        <v>1</v>
      </c>
      <c r="B1280" s="85">
        <v>2</v>
      </c>
      <c r="C1280" s="85">
        <v>3</v>
      </c>
      <c r="D1280" s="85">
        <v>4</v>
      </c>
      <c r="E1280" s="275">
        <v>5</v>
      </c>
      <c r="F1280" s="85">
        <v>6</v>
      </c>
      <c r="G1280" s="85">
        <v>7</v>
      </c>
      <c r="H1280" s="85">
        <v>8</v>
      </c>
      <c r="I1280" s="85">
        <v>9</v>
      </c>
      <c r="J1280" s="85">
        <v>10</v>
      </c>
      <c r="K1280" s="209" t="s">
        <v>327</v>
      </c>
      <c r="L1280" s="86">
        <v>12</v>
      </c>
      <c r="M1280" s="85">
        <v>13</v>
      </c>
    </row>
    <row r="1281" spans="1:13" x14ac:dyDescent="0.2">
      <c r="A1281" s="3">
        <v>16</v>
      </c>
      <c r="B1281" s="5"/>
      <c r="C1281" s="5"/>
      <c r="D1281" s="3"/>
      <c r="E1281" s="81"/>
      <c r="F1281" s="10" t="s">
        <v>80</v>
      </c>
      <c r="G1281" s="41"/>
      <c r="H1281" s="41"/>
      <c r="I1281" s="46"/>
      <c r="J1281" s="46"/>
      <c r="K1281" s="46"/>
      <c r="L1281" s="27"/>
      <c r="M1281" s="5"/>
    </row>
    <row r="1282" spans="1:13" x14ac:dyDescent="0.2">
      <c r="A1282" s="4"/>
      <c r="B1282" s="3" t="s">
        <v>71</v>
      </c>
      <c r="C1282" s="3" t="s">
        <v>93</v>
      </c>
      <c r="D1282" s="3"/>
      <c r="E1282" s="81"/>
      <c r="F1282" s="9" t="s">
        <v>522</v>
      </c>
      <c r="G1282" s="41"/>
      <c r="H1282" s="41"/>
      <c r="I1282" s="46"/>
      <c r="J1282" s="46"/>
      <c r="K1282" s="46"/>
      <c r="L1282" s="27"/>
      <c r="M1282" s="5"/>
    </row>
    <row r="1283" spans="1:13" x14ac:dyDescent="0.2">
      <c r="A1283" s="4"/>
      <c r="B1283" s="4"/>
      <c r="C1283" s="4"/>
      <c r="D1283" s="92"/>
      <c r="E1283" s="276"/>
      <c r="F1283" s="77" t="s">
        <v>275</v>
      </c>
      <c r="G1283" s="98">
        <f>SUM(G1284)</f>
        <v>1680500</v>
      </c>
      <c r="H1283" s="98">
        <f>SUM(H1284)</f>
        <v>1680500</v>
      </c>
      <c r="I1283" s="98">
        <f>SUM(I1284)</f>
        <v>0</v>
      </c>
      <c r="J1283" s="98">
        <f>SUM(J1284)</f>
        <v>0</v>
      </c>
      <c r="K1283" s="99">
        <f t="shared" ref="K1283:K1305" si="163">SUM(H1283:J1283)</f>
        <v>1680500</v>
      </c>
      <c r="L1283" s="95">
        <f t="shared" ref="L1283:L1305" si="164">K1283/G1283*100</f>
        <v>100</v>
      </c>
      <c r="M1283" s="93">
        <f t="shared" ref="M1283:M1305" si="165">K1283-G1283</f>
        <v>0</v>
      </c>
    </row>
    <row r="1284" spans="1:13" ht="20.25" customHeight="1" x14ac:dyDescent="0.2">
      <c r="A1284" s="4"/>
      <c r="B1284" s="4"/>
      <c r="C1284" s="4"/>
      <c r="D1284" s="96">
        <v>610000</v>
      </c>
      <c r="E1284" s="277"/>
      <c r="F1284" s="97" t="s">
        <v>242</v>
      </c>
      <c r="G1284" s="98">
        <f>SUM(G1285+G1296+G1297)</f>
        <v>1680500</v>
      </c>
      <c r="H1284" s="98">
        <f>SUM(H1285+H1296+H1297)</f>
        <v>1680500</v>
      </c>
      <c r="I1284" s="98">
        <f>SUM(I1285+I1296+I1297)</f>
        <v>0</v>
      </c>
      <c r="J1284" s="98">
        <f>SUM(J1285+J1296+J1297)</f>
        <v>0</v>
      </c>
      <c r="K1284" s="99">
        <f t="shared" si="163"/>
        <v>1680500</v>
      </c>
      <c r="L1284" s="95">
        <f t="shared" si="164"/>
        <v>100</v>
      </c>
      <c r="M1284" s="93">
        <f t="shared" si="165"/>
        <v>0</v>
      </c>
    </row>
    <row r="1285" spans="1:13" x14ac:dyDescent="0.2">
      <c r="A1285" s="4"/>
      <c r="B1285" s="4"/>
      <c r="C1285" s="4"/>
      <c r="D1285" s="9">
        <v>611000</v>
      </c>
      <c r="E1285" s="259"/>
      <c r="F1285" s="10" t="s">
        <v>13</v>
      </c>
      <c r="G1285" s="45">
        <f>SUM(G1286+G1290)</f>
        <v>1609058</v>
      </c>
      <c r="H1285" s="45">
        <f>SUM(H1286+H1290)</f>
        <v>1609058</v>
      </c>
      <c r="I1285" s="45">
        <f>SUM(I1286+I1290)</f>
        <v>0</v>
      </c>
      <c r="J1285" s="45">
        <f>SUM(J1286+J1290)</f>
        <v>0</v>
      </c>
      <c r="K1285" s="50">
        <f t="shared" si="163"/>
        <v>1609058</v>
      </c>
      <c r="L1285" s="101">
        <f t="shared" si="164"/>
        <v>100</v>
      </c>
      <c r="M1285" s="102">
        <f t="shared" si="165"/>
        <v>0</v>
      </c>
    </row>
    <row r="1286" spans="1:13" x14ac:dyDescent="0.2">
      <c r="A1286" s="4"/>
      <c r="B1286" s="4"/>
      <c r="C1286" s="4"/>
      <c r="D1286" s="11">
        <v>611100</v>
      </c>
      <c r="E1286" s="257" t="s">
        <v>435</v>
      </c>
      <c r="F1286" s="10" t="s">
        <v>317</v>
      </c>
      <c r="G1286" s="45">
        <f>SUM(G1287:G1289)</f>
        <v>1336622</v>
      </c>
      <c r="H1286" s="45">
        <f>SUM(H1287:H1289)</f>
        <v>1336622</v>
      </c>
      <c r="I1286" s="45">
        <f>SUM(I1287:I1289)</f>
        <v>0</v>
      </c>
      <c r="J1286" s="45">
        <f>SUM(J1287:J1289)</f>
        <v>0</v>
      </c>
      <c r="K1286" s="50">
        <f t="shared" si="163"/>
        <v>1336622</v>
      </c>
      <c r="L1286" s="101">
        <f t="shared" si="164"/>
        <v>100</v>
      </c>
      <c r="M1286" s="102">
        <f t="shared" si="165"/>
        <v>0</v>
      </c>
    </row>
    <row r="1287" spans="1:13" x14ac:dyDescent="0.2">
      <c r="A1287" s="4"/>
      <c r="B1287" s="4"/>
      <c r="C1287" s="4"/>
      <c r="D1287" s="12">
        <v>611110</v>
      </c>
      <c r="E1287" s="255"/>
      <c r="F1287" s="5" t="s">
        <v>255</v>
      </c>
      <c r="G1287" s="41">
        <v>902269</v>
      </c>
      <c r="H1287" s="41">
        <v>902269</v>
      </c>
      <c r="I1287" s="46"/>
      <c r="J1287" s="46"/>
      <c r="K1287" s="83">
        <f t="shared" si="163"/>
        <v>902269</v>
      </c>
      <c r="L1287" s="103">
        <f t="shared" si="164"/>
        <v>100</v>
      </c>
      <c r="M1287" s="75">
        <f t="shared" si="165"/>
        <v>0</v>
      </c>
    </row>
    <row r="1288" spans="1:13" x14ac:dyDescent="0.2">
      <c r="A1288" s="4"/>
      <c r="B1288" s="4"/>
      <c r="C1288" s="4"/>
      <c r="D1288" s="12">
        <v>611130</v>
      </c>
      <c r="E1288" s="255"/>
      <c r="F1288" s="5" t="s">
        <v>14</v>
      </c>
      <c r="G1288" s="41">
        <v>414353</v>
      </c>
      <c r="H1288" s="41">
        <v>414353</v>
      </c>
      <c r="I1288" s="46"/>
      <c r="J1288" s="46"/>
      <c r="K1288" s="83">
        <f t="shared" si="163"/>
        <v>414353</v>
      </c>
      <c r="L1288" s="103">
        <f t="shared" si="164"/>
        <v>100</v>
      </c>
      <c r="M1288" s="75">
        <f t="shared" si="165"/>
        <v>0</v>
      </c>
    </row>
    <row r="1289" spans="1:13" x14ac:dyDescent="0.2">
      <c r="A1289" s="4"/>
      <c r="B1289" s="4"/>
      <c r="C1289" s="4"/>
      <c r="D1289" s="12">
        <v>611155</v>
      </c>
      <c r="E1289" s="255"/>
      <c r="F1289" s="5" t="s">
        <v>18</v>
      </c>
      <c r="G1289" s="41">
        <v>20000</v>
      </c>
      <c r="H1289" s="41">
        <v>20000</v>
      </c>
      <c r="I1289" s="46"/>
      <c r="J1289" s="46"/>
      <c r="K1289" s="83">
        <f t="shared" si="163"/>
        <v>20000</v>
      </c>
      <c r="L1289" s="103">
        <f t="shared" si="164"/>
        <v>100</v>
      </c>
      <c r="M1289" s="75">
        <f t="shared" si="165"/>
        <v>0</v>
      </c>
    </row>
    <row r="1290" spans="1:13" x14ac:dyDescent="0.2">
      <c r="A1290" s="4"/>
      <c r="B1290" s="4"/>
      <c r="C1290" s="4"/>
      <c r="D1290" s="11">
        <v>611200</v>
      </c>
      <c r="E1290" s="257" t="s">
        <v>435</v>
      </c>
      <c r="F1290" s="10" t="s">
        <v>318</v>
      </c>
      <c r="G1290" s="45">
        <f>SUM(G1291:G1295)</f>
        <v>272436</v>
      </c>
      <c r="H1290" s="45">
        <f>SUM(H1291:H1295)</f>
        <v>272436</v>
      </c>
      <c r="I1290" s="45">
        <f>SUM(I1291:I1295)</f>
        <v>0</v>
      </c>
      <c r="J1290" s="45">
        <f>SUM(J1291:J1295)</f>
        <v>0</v>
      </c>
      <c r="K1290" s="50">
        <f t="shared" si="163"/>
        <v>272436</v>
      </c>
      <c r="L1290" s="101">
        <f t="shared" si="164"/>
        <v>100</v>
      </c>
      <c r="M1290" s="102">
        <f t="shared" si="165"/>
        <v>0</v>
      </c>
    </row>
    <row r="1291" spans="1:13" x14ac:dyDescent="0.2">
      <c r="A1291" s="4"/>
      <c r="B1291" s="4"/>
      <c r="C1291" s="4"/>
      <c r="D1291" s="12">
        <v>611211</v>
      </c>
      <c r="E1291" s="255"/>
      <c r="F1291" s="5" t="s">
        <v>310</v>
      </c>
      <c r="G1291" s="41">
        <v>48094</v>
      </c>
      <c r="H1291" s="41">
        <v>48094</v>
      </c>
      <c r="I1291" s="46"/>
      <c r="J1291" s="46"/>
      <c r="K1291" s="83">
        <f t="shared" si="163"/>
        <v>48094</v>
      </c>
      <c r="L1291" s="103">
        <f t="shared" si="164"/>
        <v>100</v>
      </c>
      <c r="M1291" s="75">
        <f t="shared" si="165"/>
        <v>0</v>
      </c>
    </row>
    <row r="1292" spans="1:13" x14ac:dyDescent="0.2">
      <c r="A1292" s="4"/>
      <c r="B1292" s="4"/>
      <c r="C1292" s="4"/>
      <c r="D1292" s="12">
        <v>611221</v>
      </c>
      <c r="E1292" s="255"/>
      <c r="F1292" s="5" t="s">
        <v>15</v>
      </c>
      <c r="G1292" s="41">
        <v>162624</v>
      </c>
      <c r="H1292" s="41">
        <v>162624</v>
      </c>
      <c r="I1292" s="46"/>
      <c r="J1292" s="46"/>
      <c r="K1292" s="83">
        <f t="shared" si="163"/>
        <v>162624</v>
      </c>
      <c r="L1292" s="103">
        <f t="shared" si="164"/>
        <v>100</v>
      </c>
      <c r="M1292" s="75">
        <f t="shared" si="165"/>
        <v>0</v>
      </c>
    </row>
    <row r="1293" spans="1:13" x14ac:dyDescent="0.2">
      <c r="A1293" s="77"/>
      <c r="B1293" s="4"/>
      <c r="C1293" s="4"/>
      <c r="D1293" s="4">
        <v>611224</v>
      </c>
      <c r="E1293" s="258"/>
      <c r="F1293" s="5" t="s">
        <v>16</v>
      </c>
      <c r="G1293" s="41">
        <v>32718</v>
      </c>
      <c r="H1293" s="41">
        <v>32718</v>
      </c>
      <c r="I1293" s="46"/>
      <c r="J1293" s="46"/>
      <c r="K1293" s="83">
        <f t="shared" si="163"/>
        <v>32718</v>
      </c>
      <c r="L1293" s="103">
        <f t="shared" si="164"/>
        <v>100</v>
      </c>
      <c r="M1293" s="75">
        <f t="shared" si="165"/>
        <v>0</v>
      </c>
    </row>
    <row r="1294" spans="1:13" x14ac:dyDescent="0.2">
      <c r="A1294" s="247"/>
      <c r="B1294" s="4"/>
      <c r="C1294" s="4"/>
      <c r="D1294" s="4">
        <v>611225</v>
      </c>
      <c r="E1294" s="258"/>
      <c r="F1294" s="5" t="s">
        <v>17</v>
      </c>
      <c r="G1294" s="41">
        <v>9000</v>
      </c>
      <c r="H1294" s="41">
        <v>9000</v>
      </c>
      <c r="I1294" s="46"/>
      <c r="J1294" s="46"/>
      <c r="K1294" s="83">
        <f t="shared" si="163"/>
        <v>9000</v>
      </c>
      <c r="L1294" s="103">
        <f t="shared" si="164"/>
        <v>100</v>
      </c>
      <c r="M1294" s="75">
        <f t="shared" si="165"/>
        <v>0</v>
      </c>
    </row>
    <row r="1295" spans="1:13" x14ac:dyDescent="0.2">
      <c r="A1295" s="247"/>
      <c r="B1295" s="4"/>
      <c r="C1295" s="4"/>
      <c r="D1295" s="4">
        <v>611227</v>
      </c>
      <c r="E1295" s="258"/>
      <c r="F1295" s="5" t="s">
        <v>19</v>
      </c>
      <c r="G1295" s="41">
        <v>20000</v>
      </c>
      <c r="H1295" s="41">
        <v>20000</v>
      </c>
      <c r="I1295" s="46"/>
      <c r="J1295" s="46"/>
      <c r="K1295" s="83">
        <f t="shared" si="163"/>
        <v>20000</v>
      </c>
      <c r="L1295" s="103">
        <f t="shared" si="164"/>
        <v>100</v>
      </c>
      <c r="M1295" s="75">
        <f t="shared" si="165"/>
        <v>0</v>
      </c>
    </row>
    <row r="1296" spans="1:13" x14ac:dyDescent="0.2">
      <c r="A1296" s="4"/>
      <c r="B1296" s="4"/>
      <c r="C1296" s="4"/>
      <c r="D1296" s="9">
        <v>612100</v>
      </c>
      <c r="E1296" s="259" t="s">
        <v>435</v>
      </c>
      <c r="F1296" s="10" t="s">
        <v>20</v>
      </c>
      <c r="G1296" s="40">
        <v>66831</v>
      </c>
      <c r="H1296" s="40">
        <v>66831</v>
      </c>
      <c r="I1296" s="47"/>
      <c r="J1296" s="47"/>
      <c r="K1296" s="50">
        <f t="shared" si="163"/>
        <v>66831</v>
      </c>
      <c r="L1296" s="101">
        <f t="shared" si="164"/>
        <v>100</v>
      </c>
      <c r="M1296" s="102">
        <f t="shared" si="165"/>
        <v>0</v>
      </c>
    </row>
    <row r="1297" spans="1:13" x14ac:dyDescent="0.2">
      <c r="A1297" s="4"/>
      <c r="B1297" s="4"/>
      <c r="C1297" s="4"/>
      <c r="D1297" s="9">
        <v>613000</v>
      </c>
      <c r="E1297" s="259"/>
      <c r="F1297" s="10" t="s">
        <v>185</v>
      </c>
      <c r="G1297" s="45">
        <f>SUM(G1298+G1301)</f>
        <v>4611</v>
      </c>
      <c r="H1297" s="45">
        <f>SUM(H1298+H1301)</f>
        <v>4611</v>
      </c>
      <c r="I1297" s="45">
        <f>SUM(I1298+I1301)</f>
        <v>0</v>
      </c>
      <c r="J1297" s="45">
        <f>SUM(J1298+J1301)</f>
        <v>0</v>
      </c>
      <c r="K1297" s="50">
        <f t="shared" si="163"/>
        <v>4611</v>
      </c>
      <c r="L1297" s="101">
        <f t="shared" si="164"/>
        <v>100</v>
      </c>
      <c r="M1297" s="102">
        <f t="shared" si="165"/>
        <v>0</v>
      </c>
    </row>
    <row r="1298" spans="1:13" s="241" customFormat="1" x14ac:dyDescent="0.2">
      <c r="A1298" s="4"/>
      <c r="B1298" s="77"/>
      <c r="C1298" s="77"/>
      <c r="D1298" s="239">
        <v>613100</v>
      </c>
      <c r="E1298" s="272"/>
      <c r="F1298" s="234" t="s">
        <v>175</v>
      </c>
      <c r="G1298" s="249">
        <f>G1299+G1300</f>
        <v>0</v>
      </c>
      <c r="H1298" s="249">
        <f>H1299+H1300</f>
        <v>0</v>
      </c>
      <c r="I1298" s="249">
        <f>I1299+I1300</f>
        <v>0</v>
      </c>
      <c r="J1298" s="249">
        <f>J1299+J1300</f>
        <v>0</v>
      </c>
      <c r="K1298" s="50">
        <f t="shared" si="163"/>
        <v>0</v>
      </c>
      <c r="L1298" s="101" t="e">
        <f t="shared" si="164"/>
        <v>#DIV/0!</v>
      </c>
      <c r="M1298" s="102">
        <f t="shared" si="165"/>
        <v>0</v>
      </c>
    </row>
    <row r="1299" spans="1:13" s="253" customFormat="1" x14ac:dyDescent="0.2">
      <c r="A1299" s="4"/>
      <c r="B1299" s="247"/>
      <c r="C1299" s="247"/>
      <c r="D1299" s="247">
        <v>613110</v>
      </c>
      <c r="E1299" s="279"/>
      <c r="F1299" s="252" t="s">
        <v>174</v>
      </c>
      <c r="G1299" s="250"/>
      <c r="H1299" s="250">
        <v>0</v>
      </c>
      <c r="I1299" s="250"/>
      <c r="J1299" s="250"/>
      <c r="K1299" s="251">
        <f t="shared" si="163"/>
        <v>0</v>
      </c>
      <c r="L1299" s="103" t="e">
        <f t="shared" si="164"/>
        <v>#DIV/0!</v>
      </c>
      <c r="M1299" s="75">
        <f t="shared" si="165"/>
        <v>0</v>
      </c>
    </row>
    <row r="1300" spans="1:13" s="253" customFormat="1" x14ac:dyDescent="0.2">
      <c r="A1300" s="4"/>
      <c r="B1300" s="247"/>
      <c r="C1300" s="247"/>
      <c r="D1300" s="247">
        <v>613120</v>
      </c>
      <c r="E1300" s="279"/>
      <c r="F1300" s="252" t="s">
        <v>22</v>
      </c>
      <c r="G1300" s="250"/>
      <c r="H1300" s="250">
        <v>0</v>
      </c>
      <c r="I1300" s="250"/>
      <c r="J1300" s="250"/>
      <c r="K1300" s="251">
        <f t="shared" si="163"/>
        <v>0</v>
      </c>
      <c r="L1300" s="103" t="e">
        <f t="shared" si="164"/>
        <v>#DIV/0!</v>
      </c>
      <c r="M1300" s="75">
        <f t="shared" si="165"/>
        <v>0</v>
      </c>
    </row>
    <row r="1301" spans="1:13" ht="33.75" x14ac:dyDescent="0.2">
      <c r="B1301" s="4"/>
      <c r="C1301" s="4"/>
      <c r="D1301" s="11">
        <v>613900</v>
      </c>
      <c r="E1301" s="257" t="s">
        <v>435</v>
      </c>
      <c r="F1301" s="14" t="s">
        <v>284</v>
      </c>
      <c r="G1301" s="45">
        <f>SUM(G1302:G1304)</f>
        <v>4611</v>
      </c>
      <c r="H1301" s="45">
        <f>SUM(H1302:H1304)</f>
        <v>4611</v>
      </c>
      <c r="I1301" s="45">
        <f>SUM(I1302:I1304)</f>
        <v>0</v>
      </c>
      <c r="J1301" s="45">
        <f>SUM(J1302:J1304)</f>
        <v>0</v>
      </c>
      <c r="K1301" s="50">
        <f t="shared" si="163"/>
        <v>4611</v>
      </c>
      <c r="L1301" s="101">
        <f t="shared" si="164"/>
        <v>100</v>
      </c>
      <c r="M1301" s="102">
        <f t="shared" si="165"/>
        <v>0</v>
      </c>
    </row>
    <row r="1302" spans="1:13" ht="22.5" x14ac:dyDescent="0.2">
      <c r="B1302" s="4"/>
      <c r="C1302" s="4"/>
      <c r="D1302" s="4">
        <v>613976</v>
      </c>
      <c r="E1302" s="258"/>
      <c r="F1302" s="1" t="s">
        <v>322</v>
      </c>
      <c r="G1302" s="41">
        <v>0</v>
      </c>
      <c r="H1302" s="41">
        <v>0</v>
      </c>
      <c r="I1302" s="46"/>
      <c r="J1302" s="46"/>
      <c r="K1302" s="83">
        <f t="shared" si="163"/>
        <v>0</v>
      </c>
      <c r="L1302" s="103" t="e">
        <f t="shared" si="164"/>
        <v>#DIV/0!</v>
      </c>
      <c r="M1302" s="75">
        <f t="shared" si="165"/>
        <v>0</v>
      </c>
    </row>
    <row r="1303" spans="1:13" x14ac:dyDescent="0.2">
      <c r="A1303" s="5"/>
      <c r="B1303" s="4"/>
      <c r="C1303" s="4"/>
      <c r="D1303" s="4">
        <v>613980</v>
      </c>
      <c r="E1303" s="258"/>
      <c r="F1303" s="1" t="s">
        <v>261</v>
      </c>
      <c r="G1303" s="41">
        <v>0</v>
      </c>
      <c r="H1303" s="41">
        <v>0</v>
      </c>
      <c r="I1303" s="46"/>
      <c r="J1303" s="46"/>
      <c r="K1303" s="83">
        <f t="shared" si="163"/>
        <v>0</v>
      </c>
      <c r="L1303" s="103" t="e">
        <f t="shared" si="164"/>
        <v>#DIV/0!</v>
      </c>
      <c r="M1303" s="75">
        <f t="shared" si="165"/>
        <v>0</v>
      </c>
    </row>
    <row r="1304" spans="1:13" ht="22.5" x14ac:dyDescent="0.2">
      <c r="A1304" s="5"/>
      <c r="B1304" s="4"/>
      <c r="C1304" s="4"/>
      <c r="D1304" s="4">
        <v>613983</v>
      </c>
      <c r="E1304" s="258"/>
      <c r="F1304" s="1" t="s">
        <v>252</v>
      </c>
      <c r="G1304" s="41">
        <v>4611</v>
      </c>
      <c r="H1304" s="41">
        <v>4611</v>
      </c>
      <c r="I1304" s="46"/>
      <c r="J1304" s="46"/>
      <c r="K1304" s="83">
        <f t="shared" si="163"/>
        <v>4611</v>
      </c>
      <c r="L1304" s="103">
        <f t="shared" si="164"/>
        <v>100</v>
      </c>
      <c r="M1304" s="75">
        <f t="shared" si="165"/>
        <v>0</v>
      </c>
    </row>
    <row r="1305" spans="1:13" x14ac:dyDescent="0.2">
      <c r="A1305" s="85"/>
      <c r="B1305" s="4"/>
      <c r="C1305" s="4"/>
      <c r="D1305" s="4"/>
      <c r="E1305" s="258"/>
      <c r="F1305" s="2" t="s">
        <v>46</v>
      </c>
      <c r="G1305" s="89">
        <v>42</v>
      </c>
      <c r="H1305" s="89">
        <v>42</v>
      </c>
      <c r="I1305" s="90"/>
      <c r="J1305" s="90"/>
      <c r="K1305" s="87">
        <f t="shared" si="163"/>
        <v>42</v>
      </c>
      <c r="L1305" s="95">
        <f t="shared" si="164"/>
        <v>100</v>
      </c>
      <c r="M1305" s="93">
        <f t="shared" si="165"/>
        <v>0</v>
      </c>
    </row>
    <row r="1306" spans="1:13" x14ac:dyDescent="0.2">
      <c r="A1306" s="297"/>
      <c r="E1306" s="274"/>
      <c r="F1306" s="21"/>
      <c r="G1306" s="51"/>
      <c r="H1306" s="51"/>
      <c r="I1306" s="51"/>
      <c r="J1306" s="51"/>
      <c r="K1306" s="51"/>
      <c r="L1306" s="31"/>
      <c r="M1306" s="22"/>
    </row>
    <row r="1307" spans="1:13" x14ac:dyDescent="0.2">
      <c r="A1307" s="244"/>
      <c r="E1307" s="274"/>
      <c r="G1307" s="57"/>
      <c r="H1307" s="57"/>
      <c r="I1307" s="57"/>
      <c r="J1307" s="57"/>
      <c r="K1307" s="57"/>
      <c r="L1307" s="35"/>
      <c r="M1307" s="23"/>
    </row>
    <row r="1308" spans="1:13" ht="12.75" customHeight="1" x14ac:dyDescent="0.2">
      <c r="A1308" s="5" t="s">
        <v>48</v>
      </c>
      <c r="B1308" s="5" t="s">
        <v>49</v>
      </c>
      <c r="C1308" s="5" t="s">
        <v>50</v>
      </c>
      <c r="D1308" s="3" t="s">
        <v>7</v>
      </c>
      <c r="E1308" s="81" t="s">
        <v>130</v>
      </c>
      <c r="F1308" s="3" t="s">
        <v>51</v>
      </c>
      <c r="G1308" s="520" t="s">
        <v>592</v>
      </c>
      <c r="H1308" s="514" t="s">
        <v>328</v>
      </c>
      <c r="I1308" s="514" t="s">
        <v>500</v>
      </c>
      <c r="J1308" s="516" t="s">
        <v>324</v>
      </c>
      <c r="K1308" s="512" t="s">
        <v>583</v>
      </c>
      <c r="L1308" s="15" t="s">
        <v>52</v>
      </c>
      <c r="M1308" s="3" t="s">
        <v>123</v>
      </c>
    </row>
    <row r="1309" spans="1:13" ht="33" customHeight="1" x14ac:dyDescent="0.2">
      <c r="A1309" s="5" t="s">
        <v>53</v>
      </c>
      <c r="B1309" s="5"/>
      <c r="C1309" s="5" t="s">
        <v>54</v>
      </c>
      <c r="D1309" s="3" t="s">
        <v>11</v>
      </c>
      <c r="E1309" s="81" t="s">
        <v>131</v>
      </c>
      <c r="F1309" s="3" t="s">
        <v>55</v>
      </c>
      <c r="G1309" s="522"/>
      <c r="H1309" s="515"/>
      <c r="I1309" s="513"/>
      <c r="J1309" s="517"/>
      <c r="K1309" s="523"/>
      <c r="L1309" s="15" t="s">
        <v>325</v>
      </c>
      <c r="M1309" s="3" t="s">
        <v>326</v>
      </c>
    </row>
    <row r="1310" spans="1:13" x14ac:dyDescent="0.2">
      <c r="A1310" s="85">
        <v>1</v>
      </c>
      <c r="B1310" s="85">
        <v>2</v>
      </c>
      <c r="C1310" s="85">
        <v>3</v>
      </c>
      <c r="D1310" s="85">
        <v>4</v>
      </c>
      <c r="E1310" s="275">
        <v>5</v>
      </c>
      <c r="F1310" s="85">
        <v>6</v>
      </c>
      <c r="G1310" s="85">
        <v>7</v>
      </c>
      <c r="H1310" s="85">
        <v>8</v>
      </c>
      <c r="I1310" s="85">
        <v>9</v>
      </c>
      <c r="J1310" s="85">
        <v>10</v>
      </c>
      <c r="K1310" s="209" t="s">
        <v>327</v>
      </c>
      <c r="L1310" s="86">
        <v>12</v>
      </c>
      <c r="M1310" s="85">
        <v>13</v>
      </c>
    </row>
    <row r="1311" spans="1:13" x14ac:dyDescent="0.2">
      <c r="A1311" s="3">
        <v>16</v>
      </c>
      <c r="B1311" s="5"/>
      <c r="C1311" s="5"/>
      <c r="D1311" s="3"/>
      <c r="E1311" s="81"/>
      <c r="F1311" s="10" t="s">
        <v>80</v>
      </c>
      <c r="G1311" s="41"/>
      <c r="H1311" s="41"/>
      <c r="I1311" s="46"/>
      <c r="J1311" s="46"/>
      <c r="K1311" s="46"/>
      <c r="L1311" s="27"/>
      <c r="M1311" s="5"/>
    </row>
    <row r="1312" spans="1:13" x14ac:dyDescent="0.2">
      <c r="A1312" s="4"/>
      <c r="B1312" s="3" t="s">
        <v>71</v>
      </c>
      <c r="C1312" s="3" t="s">
        <v>94</v>
      </c>
      <c r="D1312" s="3"/>
      <c r="E1312" s="81"/>
      <c r="F1312" s="9" t="s">
        <v>95</v>
      </c>
      <c r="G1312" s="41"/>
      <c r="H1312" s="41"/>
      <c r="I1312" s="46"/>
      <c r="J1312" s="46"/>
      <c r="K1312" s="46"/>
      <c r="L1312" s="27"/>
      <c r="M1312" s="5"/>
    </row>
    <row r="1313" spans="1:13" x14ac:dyDescent="0.2">
      <c r="A1313" s="4"/>
      <c r="B1313" s="4"/>
      <c r="C1313" s="4"/>
      <c r="D1313" s="92"/>
      <c r="E1313" s="276"/>
      <c r="F1313" s="77" t="s">
        <v>275</v>
      </c>
      <c r="G1313" s="98">
        <f>SUM(G1314)</f>
        <v>1567077</v>
      </c>
      <c r="H1313" s="98">
        <f>SUM(H1314)</f>
        <v>1567077</v>
      </c>
      <c r="I1313" s="98">
        <f>SUM(I1314)</f>
        <v>0</v>
      </c>
      <c r="J1313" s="98">
        <f>SUM(J1314)</f>
        <v>0</v>
      </c>
      <c r="K1313" s="99">
        <f t="shared" ref="K1313:K1335" si="166">SUM(H1313:J1313)</f>
        <v>1567077</v>
      </c>
      <c r="L1313" s="95">
        <f t="shared" ref="L1313:L1335" si="167">K1313/G1313*100</f>
        <v>100</v>
      </c>
      <c r="M1313" s="93">
        <f t="shared" ref="M1313:M1335" si="168">K1313-G1313</f>
        <v>0</v>
      </c>
    </row>
    <row r="1314" spans="1:13" x14ac:dyDescent="0.2">
      <c r="A1314" s="4"/>
      <c r="B1314" s="4"/>
      <c r="C1314" s="4"/>
      <c r="D1314" s="96">
        <v>610000</v>
      </c>
      <c r="E1314" s="281"/>
      <c r="F1314" s="97" t="s">
        <v>242</v>
      </c>
      <c r="G1314" s="98">
        <f>SUM(G1315+G1326+G1327)</f>
        <v>1567077</v>
      </c>
      <c r="H1314" s="98">
        <f>SUM(H1315+H1326+H1327)</f>
        <v>1567077</v>
      </c>
      <c r="I1314" s="98">
        <f>SUM(I1315+I1326+I1327)</f>
        <v>0</v>
      </c>
      <c r="J1314" s="98">
        <f>SUM(J1315+J1326+J1327)</f>
        <v>0</v>
      </c>
      <c r="K1314" s="99">
        <f t="shared" si="166"/>
        <v>1567077</v>
      </c>
      <c r="L1314" s="95">
        <f t="shared" si="167"/>
        <v>100</v>
      </c>
      <c r="M1314" s="93">
        <f t="shared" si="168"/>
        <v>0</v>
      </c>
    </row>
    <row r="1315" spans="1:13" x14ac:dyDescent="0.2">
      <c r="A1315" s="4"/>
      <c r="B1315" s="4"/>
      <c r="C1315" s="4"/>
      <c r="D1315" s="9">
        <v>611000</v>
      </c>
      <c r="E1315" s="259"/>
      <c r="F1315" s="10" t="s">
        <v>13</v>
      </c>
      <c r="G1315" s="45">
        <f>SUM(G1316+G1320)</f>
        <v>1486939</v>
      </c>
      <c r="H1315" s="45">
        <f>SUM(H1316+H1320)</f>
        <v>1486939</v>
      </c>
      <c r="I1315" s="45">
        <f>SUM(I1316+I1320)</f>
        <v>0</v>
      </c>
      <c r="J1315" s="45">
        <f>SUM(J1316+J1320)</f>
        <v>0</v>
      </c>
      <c r="K1315" s="50">
        <f t="shared" si="166"/>
        <v>1486939</v>
      </c>
      <c r="L1315" s="101">
        <f t="shared" si="167"/>
        <v>100</v>
      </c>
      <c r="M1315" s="102">
        <f t="shared" si="168"/>
        <v>0</v>
      </c>
    </row>
    <row r="1316" spans="1:13" x14ac:dyDescent="0.2">
      <c r="A1316" s="4"/>
      <c r="B1316" s="4"/>
      <c r="C1316" s="4"/>
      <c r="D1316" s="11">
        <v>611100</v>
      </c>
      <c r="E1316" s="257" t="s">
        <v>435</v>
      </c>
      <c r="F1316" s="10" t="s">
        <v>317</v>
      </c>
      <c r="G1316" s="45">
        <f>SUM(G1317:G1319)</f>
        <v>1234178</v>
      </c>
      <c r="H1316" s="45">
        <f>SUM(H1317:H1319)</f>
        <v>1234178</v>
      </c>
      <c r="I1316" s="45">
        <f>SUM(I1317:I1319)</f>
        <v>0</v>
      </c>
      <c r="J1316" s="45">
        <f>SUM(J1317:J1319)</f>
        <v>0</v>
      </c>
      <c r="K1316" s="50">
        <f t="shared" si="166"/>
        <v>1234178</v>
      </c>
      <c r="L1316" s="101">
        <f t="shared" si="167"/>
        <v>100</v>
      </c>
      <c r="M1316" s="102">
        <f t="shared" si="168"/>
        <v>0</v>
      </c>
    </row>
    <row r="1317" spans="1:13" x14ac:dyDescent="0.2">
      <c r="A1317" s="4"/>
      <c r="B1317" s="4"/>
      <c r="C1317" s="4"/>
      <c r="D1317" s="12">
        <v>611110</v>
      </c>
      <c r="E1317" s="255"/>
      <c r="F1317" s="5" t="s">
        <v>255</v>
      </c>
      <c r="G1317" s="41">
        <v>847583</v>
      </c>
      <c r="H1317" s="41">
        <v>847583</v>
      </c>
      <c r="I1317" s="46"/>
      <c r="J1317" s="46"/>
      <c r="K1317" s="83">
        <f t="shared" si="166"/>
        <v>847583</v>
      </c>
      <c r="L1317" s="103">
        <f t="shared" si="167"/>
        <v>100</v>
      </c>
      <c r="M1317" s="75">
        <f t="shared" si="168"/>
        <v>0</v>
      </c>
    </row>
    <row r="1318" spans="1:13" x14ac:dyDescent="0.2">
      <c r="A1318" s="4"/>
      <c r="B1318" s="4"/>
      <c r="C1318" s="4"/>
      <c r="D1318" s="12">
        <v>611130</v>
      </c>
      <c r="E1318" s="255"/>
      <c r="F1318" s="5" t="s">
        <v>14</v>
      </c>
      <c r="G1318" s="41">
        <v>382595</v>
      </c>
      <c r="H1318" s="41">
        <v>382595</v>
      </c>
      <c r="I1318" s="46"/>
      <c r="J1318" s="46"/>
      <c r="K1318" s="83">
        <f t="shared" si="166"/>
        <v>382595</v>
      </c>
      <c r="L1318" s="103">
        <f t="shared" si="167"/>
        <v>100</v>
      </c>
      <c r="M1318" s="75">
        <f t="shared" si="168"/>
        <v>0</v>
      </c>
    </row>
    <row r="1319" spans="1:13" x14ac:dyDescent="0.2">
      <c r="A1319" s="4"/>
      <c r="B1319" s="4"/>
      <c r="C1319" s="4"/>
      <c r="D1319" s="12">
        <v>611155</v>
      </c>
      <c r="E1319" s="255"/>
      <c r="F1319" s="5" t="s">
        <v>18</v>
      </c>
      <c r="G1319" s="41">
        <v>4000</v>
      </c>
      <c r="H1319" s="41">
        <v>4000</v>
      </c>
      <c r="I1319" s="46"/>
      <c r="J1319" s="46"/>
      <c r="K1319" s="83">
        <f t="shared" si="166"/>
        <v>4000</v>
      </c>
      <c r="L1319" s="103">
        <f t="shared" si="167"/>
        <v>100</v>
      </c>
      <c r="M1319" s="75">
        <f t="shared" si="168"/>
        <v>0</v>
      </c>
    </row>
    <row r="1320" spans="1:13" x14ac:dyDescent="0.2">
      <c r="A1320" s="4"/>
      <c r="B1320" s="4"/>
      <c r="C1320" s="4"/>
      <c r="D1320" s="11">
        <v>611200</v>
      </c>
      <c r="E1320" s="257" t="s">
        <v>435</v>
      </c>
      <c r="F1320" s="10" t="s">
        <v>318</v>
      </c>
      <c r="G1320" s="45">
        <f>SUM(G1321:G1325)</f>
        <v>252761</v>
      </c>
      <c r="H1320" s="45">
        <f>SUM(H1321:H1325)</f>
        <v>252761</v>
      </c>
      <c r="I1320" s="45">
        <f>SUM(I1321:I1325)</f>
        <v>0</v>
      </c>
      <c r="J1320" s="45">
        <f>SUM(J1321:J1325)</f>
        <v>0</v>
      </c>
      <c r="K1320" s="50">
        <f t="shared" si="166"/>
        <v>252761</v>
      </c>
      <c r="L1320" s="101">
        <f t="shared" si="167"/>
        <v>100</v>
      </c>
      <c r="M1320" s="102">
        <f t="shared" si="168"/>
        <v>0</v>
      </c>
    </row>
    <row r="1321" spans="1:13" x14ac:dyDescent="0.2">
      <c r="A1321" s="4"/>
      <c r="B1321" s="4"/>
      <c r="C1321" s="4"/>
      <c r="D1321" s="12">
        <v>611211</v>
      </c>
      <c r="E1321" s="255"/>
      <c r="F1321" s="5" t="s">
        <v>310</v>
      </c>
      <c r="G1321" s="41">
        <v>41721</v>
      </c>
      <c r="H1321" s="41">
        <v>41721</v>
      </c>
      <c r="I1321" s="46"/>
      <c r="J1321" s="46"/>
      <c r="K1321" s="83">
        <f t="shared" si="166"/>
        <v>41721</v>
      </c>
      <c r="L1321" s="103">
        <f t="shared" si="167"/>
        <v>100</v>
      </c>
      <c r="M1321" s="75">
        <f t="shared" si="168"/>
        <v>0</v>
      </c>
    </row>
    <row r="1322" spans="1:13" x14ac:dyDescent="0.2">
      <c r="A1322" s="4"/>
      <c r="B1322" s="4"/>
      <c r="C1322" s="4"/>
      <c r="D1322" s="12">
        <v>611221</v>
      </c>
      <c r="E1322" s="255"/>
      <c r="F1322" s="5" t="s">
        <v>15</v>
      </c>
      <c r="G1322" s="41">
        <v>154880</v>
      </c>
      <c r="H1322" s="41">
        <v>154880</v>
      </c>
      <c r="I1322" s="46"/>
      <c r="J1322" s="46"/>
      <c r="K1322" s="83">
        <f t="shared" si="166"/>
        <v>154880</v>
      </c>
      <c r="L1322" s="103">
        <f t="shared" si="167"/>
        <v>100</v>
      </c>
      <c r="M1322" s="75">
        <f t="shared" si="168"/>
        <v>0</v>
      </c>
    </row>
    <row r="1323" spans="1:13" x14ac:dyDescent="0.2">
      <c r="A1323" s="77"/>
      <c r="B1323" s="4"/>
      <c r="C1323" s="4"/>
      <c r="D1323" s="4">
        <v>611224</v>
      </c>
      <c r="E1323" s="258"/>
      <c r="F1323" s="5" t="s">
        <v>16</v>
      </c>
      <c r="G1323" s="41">
        <v>31160</v>
      </c>
      <c r="H1323" s="41">
        <v>31160</v>
      </c>
      <c r="I1323" s="46"/>
      <c r="J1323" s="46"/>
      <c r="K1323" s="83">
        <f t="shared" si="166"/>
        <v>31160</v>
      </c>
      <c r="L1323" s="103">
        <f t="shared" si="167"/>
        <v>100</v>
      </c>
      <c r="M1323" s="75">
        <f t="shared" si="168"/>
        <v>0</v>
      </c>
    </row>
    <row r="1324" spans="1:13" x14ac:dyDescent="0.2">
      <c r="A1324" s="247"/>
      <c r="B1324" s="4"/>
      <c r="C1324" s="4"/>
      <c r="D1324" s="4">
        <v>611225</v>
      </c>
      <c r="E1324" s="258"/>
      <c r="F1324" s="5" t="s">
        <v>17</v>
      </c>
      <c r="G1324" s="41">
        <v>9000</v>
      </c>
      <c r="H1324" s="41">
        <v>9000</v>
      </c>
      <c r="I1324" s="46"/>
      <c r="J1324" s="46"/>
      <c r="K1324" s="83">
        <f t="shared" si="166"/>
        <v>9000</v>
      </c>
      <c r="L1324" s="103">
        <f t="shared" si="167"/>
        <v>100</v>
      </c>
      <c r="M1324" s="75">
        <f t="shared" si="168"/>
        <v>0</v>
      </c>
    </row>
    <row r="1325" spans="1:13" x14ac:dyDescent="0.2">
      <c r="A1325" s="247"/>
      <c r="B1325" s="4"/>
      <c r="C1325" s="4"/>
      <c r="D1325" s="4">
        <v>611227</v>
      </c>
      <c r="E1325" s="258"/>
      <c r="F1325" s="5" t="s">
        <v>19</v>
      </c>
      <c r="G1325" s="41">
        <v>16000</v>
      </c>
      <c r="H1325" s="41">
        <v>16000</v>
      </c>
      <c r="I1325" s="46"/>
      <c r="J1325" s="46"/>
      <c r="K1325" s="83">
        <f t="shared" si="166"/>
        <v>16000</v>
      </c>
      <c r="L1325" s="103">
        <f t="shared" si="167"/>
        <v>100</v>
      </c>
      <c r="M1325" s="75">
        <f t="shared" si="168"/>
        <v>0</v>
      </c>
    </row>
    <row r="1326" spans="1:13" x14ac:dyDescent="0.2">
      <c r="A1326" s="4"/>
      <c r="B1326" s="4"/>
      <c r="C1326" s="4"/>
      <c r="D1326" s="9">
        <v>612100</v>
      </c>
      <c r="E1326" s="259" t="s">
        <v>435</v>
      </c>
      <c r="F1326" s="10" t="s">
        <v>20</v>
      </c>
      <c r="G1326" s="40">
        <v>61709</v>
      </c>
      <c r="H1326" s="40">
        <v>61709</v>
      </c>
      <c r="I1326" s="47">
        <v>0</v>
      </c>
      <c r="J1326" s="47">
        <v>0</v>
      </c>
      <c r="K1326" s="50">
        <f t="shared" si="166"/>
        <v>61709</v>
      </c>
      <c r="L1326" s="101">
        <f t="shared" si="167"/>
        <v>100</v>
      </c>
      <c r="M1326" s="102">
        <f t="shared" si="168"/>
        <v>0</v>
      </c>
    </row>
    <row r="1327" spans="1:13" x14ac:dyDescent="0.2">
      <c r="A1327" s="4"/>
      <c r="B1327" s="4"/>
      <c r="C1327" s="4"/>
      <c r="D1327" s="9">
        <v>613000</v>
      </c>
      <c r="E1327" s="259"/>
      <c r="F1327" s="10" t="s">
        <v>185</v>
      </c>
      <c r="G1327" s="45">
        <f>SUM(G1328+G1331)</f>
        <v>18429</v>
      </c>
      <c r="H1327" s="45">
        <f>SUM(H1328+H1331)</f>
        <v>18429</v>
      </c>
      <c r="I1327" s="45">
        <f>SUM(I1328+I1331)</f>
        <v>0</v>
      </c>
      <c r="J1327" s="45">
        <f>SUM(J1328+J1331)</f>
        <v>0</v>
      </c>
      <c r="K1327" s="50">
        <f t="shared" si="166"/>
        <v>18429</v>
      </c>
      <c r="L1327" s="101">
        <f t="shared" si="167"/>
        <v>100</v>
      </c>
      <c r="M1327" s="102">
        <f t="shared" si="168"/>
        <v>0</v>
      </c>
    </row>
    <row r="1328" spans="1:13" s="241" customFormat="1" x14ac:dyDescent="0.2">
      <c r="A1328" s="4"/>
      <c r="B1328" s="77"/>
      <c r="C1328" s="77"/>
      <c r="D1328" s="239">
        <v>613100</v>
      </c>
      <c r="E1328" s="272"/>
      <c r="F1328" s="234" t="s">
        <v>175</v>
      </c>
      <c r="G1328" s="249">
        <f>G1329+G1330</f>
        <v>0</v>
      </c>
      <c r="H1328" s="249">
        <f>H1329+H1330</f>
        <v>0</v>
      </c>
      <c r="I1328" s="249">
        <f>I1329+I1330</f>
        <v>0</v>
      </c>
      <c r="J1328" s="249">
        <f>J1329+J1330</f>
        <v>0</v>
      </c>
      <c r="K1328" s="50">
        <f t="shared" si="166"/>
        <v>0</v>
      </c>
      <c r="L1328" s="101" t="e">
        <f t="shared" si="167"/>
        <v>#DIV/0!</v>
      </c>
      <c r="M1328" s="102">
        <f t="shared" si="168"/>
        <v>0</v>
      </c>
    </row>
    <row r="1329" spans="1:17" s="253" customFormat="1" x14ac:dyDescent="0.2">
      <c r="A1329" s="4"/>
      <c r="B1329" s="247"/>
      <c r="C1329" s="247"/>
      <c r="D1329" s="247">
        <v>613110</v>
      </c>
      <c r="E1329" s="279"/>
      <c r="F1329" s="252" t="s">
        <v>174</v>
      </c>
      <c r="G1329" s="250"/>
      <c r="H1329" s="250">
        <v>0</v>
      </c>
      <c r="I1329" s="250"/>
      <c r="J1329" s="250"/>
      <c r="K1329" s="251">
        <f t="shared" si="166"/>
        <v>0</v>
      </c>
      <c r="L1329" s="103" t="e">
        <f t="shared" si="167"/>
        <v>#DIV/0!</v>
      </c>
      <c r="M1329" s="75">
        <f t="shared" si="168"/>
        <v>0</v>
      </c>
    </row>
    <row r="1330" spans="1:17" s="253" customFormat="1" x14ac:dyDescent="0.2">
      <c r="A1330" s="4"/>
      <c r="B1330" s="247"/>
      <c r="C1330" s="247"/>
      <c r="D1330" s="247">
        <v>613120</v>
      </c>
      <c r="E1330" s="279"/>
      <c r="F1330" s="252" t="s">
        <v>22</v>
      </c>
      <c r="G1330" s="250"/>
      <c r="H1330" s="250">
        <v>0</v>
      </c>
      <c r="I1330" s="250"/>
      <c r="J1330" s="250"/>
      <c r="K1330" s="251">
        <f t="shared" si="166"/>
        <v>0</v>
      </c>
      <c r="L1330" s="103" t="e">
        <f t="shared" si="167"/>
        <v>#DIV/0!</v>
      </c>
      <c r="M1330" s="75">
        <f t="shared" si="168"/>
        <v>0</v>
      </c>
    </row>
    <row r="1331" spans="1:17" ht="33.75" x14ac:dyDescent="0.2">
      <c r="B1331" s="4"/>
      <c r="C1331" s="4"/>
      <c r="D1331" s="11">
        <v>613900</v>
      </c>
      <c r="E1331" s="257" t="s">
        <v>435</v>
      </c>
      <c r="F1331" s="14" t="s">
        <v>284</v>
      </c>
      <c r="G1331" s="45">
        <f>SUM(G1332:G1334)</f>
        <v>18429</v>
      </c>
      <c r="H1331" s="45">
        <f>SUM(H1332:H1334)</f>
        <v>18429</v>
      </c>
      <c r="I1331" s="45">
        <f>SUM(I1332:I1334)</f>
        <v>0</v>
      </c>
      <c r="J1331" s="45">
        <f>SUM(J1332:J1334)</f>
        <v>0</v>
      </c>
      <c r="K1331" s="50">
        <f t="shared" si="166"/>
        <v>18429</v>
      </c>
      <c r="L1331" s="101">
        <f t="shared" si="167"/>
        <v>100</v>
      </c>
      <c r="M1331" s="102">
        <f t="shared" si="168"/>
        <v>0</v>
      </c>
    </row>
    <row r="1332" spans="1:17" ht="22.5" x14ac:dyDescent="0.2">
      <c r="B1332" s="4"/>
      <c r="C1332" s="4"/>
      <c r="D1332" s="4">
        <v>613976</v>
      </c>
      <c r="E1332" s="258"/>
      <c r="F1332" s="1" t="s">
        <v>322</v>
      </c>
      <c r="G1332" s="41">
        <v>12000</v>
      </c>
      <c r="H1332" s="41">
        <v>12000</v>
      </c>
      <c r="I1332" s="46"/>
      <c r="J1332" s="46"/>
      <c r="K1332" s="83">
        <f t="shared" si="166"/>
        <v>12000</v>
      </c>
      <c r="L1332" s="103">
        <f t="shared" si="167"/>
        <v>100</v>
      </c>
      <c r="M1332" s="75">
        <f t="shared" si="168"/>
        <v>0</v>
      </c>
    </row>
    <row r="1333" spans="1:17" x14ac:dyDescent="0.2">
      <c r="A1333" s="5"/>
      <c r="B1333" s="4"/>
      <c r="C1333" s="4"/>
      <c r="D1333" s="4">
        <v>613980</v>
      </c>
      <c r="E1333" s="258"/>
      <c r="F1333" s="1" t="s">
        <v>261</v>
      </c>
      <c r="G1333" s="41">
        <v>2111</v>
      </c>
      <c r="H1333" s="41">
        <v>2111</v>
      </c>
      <c r="I1333" s="46"/>
      <c r="J1333" s="46"/>
      <c r="K1333" s="83">
        <f t="shared" si="166"/>
        <v>2111</v>
      </c>
      <c r="L1333" s="103">
        <f t="shared" si="167"/>
        <v>100</v>
      </c>
      <c r="M1333" s="75">
        <f t="shared" si="168"/>
        <v>0</v>
      </c>
    </row>
    <row r="1334" spans="1:17" ht="22.5" x14ac:dyDescent="0.2">
      <c r="A1334" s="5"/>
      <c r="B1334" s="4"/>
      <c r="C1334" s="4"/>
      <c r="D1334" s="4">
        <v>613983</v>
      </c>
      <c r="E1334" s="258"/>
      <c r="F1334" s="1" t="s">
        <v>252</v>
      </c>
      <c r="G1334" s="41">
        <v>4318</v>
      </c>
      <c r="H1334" s="41">
        <v>4318</v>
      </c>
      <c r="I1334" s="46"/>
      <c r="J1334" s="46"/>
      <c r="K1334" s="83">
        <f t="shared" si="166"/>
        <v>4318</v>
      </c>
      <c r="L1334" s="103">
        <f t="shared" si="167"/>
        <v>100</v>
      </c>
      <c r="M1334" s="75">
        <f t="shared" si="168"/>
        <v>0</v>
      </c>
    </row>
    <row r="1335" spans="1:17" x14ac:dyDescent="0.2">
      <c r="A1335" s="85"/>
      <c r="B1335" s="4"/>
      <c r="C1335" s="4"/>
      <c r="D1335" s="4"/>
      <c r="E1335" s="258"/>
      <c r="F1335" s="2" t="s">
        <v>46</v>
      </c>
      <c r="G1335" s="89">
        <v>40</v>
      </c>
      <c r="H1335" s="89">
        <v>40</v>
      </c>
      <c r="I1335" s="90"/>
      <c r="J1335" s="90"/>
      <c r="K1335" s="87">
        <f t="shared" si="166"/>
        <v>40</v>
      </c>
      <c r="L1335" s="95">
        <f t="shared" si="167"/>
        <v>100</v>
      </c>
      <c r="M1335" s="93">
        <f t="shared" si="168"/>
        <v>0</v>
      </c>
    </row>
    <row r="1336" spans="1:17" x14ac:dyDescent="0.2">
      <c r="A1336" s="297"/>
      <c r="B1336" s="212"/>
      <c r="E1336" s="274"/>
      <c r="F1336" s="21"/>
      <c r="G1336" s="51"/>
      <c r="H1336" s="51"/>
      <c r="I1336" s="51"/>
      <c r="J1336" s="51"/>
      <c r="K1336" s="51"/>
      <c r="L1336" s="31"/>
      <c r="M1336" s="22"/>
    </row>
    <row r="1337" spans="1:17" x14ac:dyDescent="0.2">
      <c r="A1337" s="244"/>
      <c r="B1337" s="28"/>
      <c r="E1337" s="274"/>
      <c r="G1337" s="57"/>
      <c r="H1337" s="57"/>
      <c r="I1337" s="57"/>
      <c r="J1337" s="57"/>
      <c r="K1337" s="57"/>
      <c r="L1337" s="35"/>
      <c r="M1337" s="23"/>
    </row>
    <row r="1338" spans="1:17" ht="12.75" customHeight="1" x14ac:dyDescent="0.2">
      <c r="A1338" s="5" t="s">
        <v>48</v>
      </c>
      <c r="B1338" s="5" t="s">
        <v>49</v>
      </c>
      <c r="C1338" s="5" t="s">
        <v>50</v>
      </c>
      <c r="D1338" s="3" t="s">
        <v>7</v>
      </c>
      <c r="E1338" s="81" t="s">
        <v>130</v>
      </c>
      <c r="F1338" s="3" t="s">
        <v>51</v>
      </c>
      <c r="G1338" s="520" t="s">
        <v>557</v>
      </c>
      <c r="H1338" s="514" t="s">
        <v>328</v>
      </c>
      <c r="I1338" s="514" t="s">
        <v>500</v>
      </c>
      <c r="J1338" s="516" t="s">
        <v>324</v>
      </c>
      <c r="K1338" s="512" t="s">
        <v>583</v>
      </c>
      <c r="L1338" s="15" t="s">
        <v>52</v>
      </c>
      <c r="M1338" s="3" t="s">
        <v>123</v>
      </c>
      <c r="Q1338" t="s">
        <v>606</v>
      </c>
    </row>
    <row r="1339" spans="1:17" ht="35.25" customHeight="1" x14ac:dyDescent="0.2">
      <c r="A1339" s="5" t="s">
        <v>53</v>
      </c>
      <c r="B1339" s="5"/>
      <c r="C1339" s="5" t="s">
        <v>54</v>
      </c>
      <c r="D1339" s="3" t="s">
        <v>11</v>
      </c>
      <c r="E1339" s="81" t="s">
        <v>131</v>
      </c>
      <c r="F1339" s="3" t="s">
        <v>55</v>
      </c>
      <c r="G1339" s="522"/>
      <c r="H1339" s="515"/>
      <c r="I1339" s="513"/>
      <c r="J1339" s="517"/>
      <c r="K1339" s="523"/>
      <c r="L1339" s="15" t="s">
        <v>325</v>
      </c>
      <c r="M1339" s="3" t="s">
        <v>326</v>
      </c>
    </row>
    <row r="1340" spans="1:17" x14ac:dyDescent="0.2">
      <c r="A1340" s="85">
        <v>1</v>
      </c>
      <c r="B1340" s="85">
        <v>2</v>
      </c>
      <c r="C1340" s="85">
        <v>3</v>
      </c>
      <c r="D1340" s="85">
        <v>4</v>
      </c>
      <c r="E1340" s="275">
        <v>5</v>
      </c>
      <c r="F1340" s="85">
        <v>6</v>
      </c>
      <c r="G1340" s="85">
        <v>7</v>
      </c>
      <c r="H1340" s="85">
        <v>8</v>
      </c>
      <c r="I1340" s="85">
        <v>9</v>
      </c>
      <c r="J1340" s="85">
        <v>10</v>
      </c>
      <c r="K1340" s="209" t="s">
        <v>327</v>
      </c>
      <c r="L1340" s="86">
        <v>12</v>
      </c>
      <c r="M1340" s="85">
        <v>13</v>
      </c>
    </row>
    <row r="1341" spans="1:17" x14ac:dyDescent="0.2">
      <c r="A1341" s="3">
        <v>16</v>
      </c>
      <c r="B1341" s="5"/>
      <c r="C1341" s="5"/>
      <c r="D1341" s="3"/>
      <c r="E1341" s="81"/>
      <c r="F1341" s="10" t="s">
        <v>80</v>
      </c>
      <c r="G1341" s="41"/>
      <c r="H1341" s="41"/>
      <c r="I1341" s="46"/>
      <c r="J1341" s="46"/>
      <c r="K1341" s="46"/>
      <c r="L1341" s="27"/>
      <c r="M1341" s="5"/>
    </row>
    <row r="1342" spans="1:17" x14ac:dyDescent="0.2">
      <c r="A1342" s="4"/>
      <c r="B1342" s="3" t="s">
        <v>71</v>
      </c>
      <c r="C1342" s="3" t="s">
        <v>96</v>
      </c>
      <c r="D1342" s="3"/>
      <c r="E1342" s="81"/>
      <c r="F1342" s="9" t="s">
        <v>607</v>
      </c>
      <c r="G1342" s="41"/>
      <c r="H1342" s="41"/>
      <c r="I1342" s="46"/>
      <c r="J1342" s="46"/>
      <c r="K1342" s="46"/>
      <c r="L1342" s="27"/>
      <c r="M1342" s="5"/>
    </row>
    <row r="1343" spans="1:17" x14ac:dyDescent="0.2">
      <c r="A1343" s="4"/>
      <c r="B1343" s="4"/>
      <c r="C1343" s="4"/>
      <c r="D1343" s="92"/>
      <c r="E1343" s="276"/>
      <c r="F1343" s="77" t="s">
        <v>275</v>
      </c>
      <c r="G1343" s="93">
        <f>SUM(G1344)</f>
        <v>1832058</v>
      </c>
      <c r="H1343" s="93">
        <f>SUM(H1344)</f>
        <v>1832058</v>
      </c>
      <c r="I1343" s="93">
        <f>SUM(I1344)</f>
        <v>0</v>
      </c>
      <c r="J1343" s="93">
        <f>SUM(J1344)</f>
        <v>0</v>
      </c>
      <c r="K1343" s="94">
        <f t="shared" ref="K1343:K1365" si="169">SUM(H1343:J1343)</f>
        <v>1832058</v>
      </c>
      <c r="L1343" s="95">
        <f t="shared" ref="L1343:L1365" si="170">K1343/G1343*100</f>
        <v>100</v>
      </c>
      <c r="M1343" s="93">
        <f t="shared" ref="M1343:M1365" si="171">K1343-G1343</f>
        <v>0</v>
      </c>
    </row>
    <row r="1344" spans="1:17" x14ac:dyDescent="0.2">
      <c r="A1344" s="4"/>
      <c r="B1344" s="4"/>
      <c r="C1344" s="4"/>
      <c r="D1344" s="96">
        <v>610000</v>
      </c>
      <c r="E1344" s="281"/>
      <c r="F1344" s="97" t="s">
        <v>242</v>
      </c>
      <c r="G1344" s="93">
        <f>SUM(G1345+G1356+G1357)</f>
        <v>1832058</v>
      </c>
      <c r="H1344" s="93">
        <f>SUM(H1345+H1356+H1357)</f>
        <v>1832058</v>
      </c>
      <c r="I1344" s="93">
        <f>SUM(I1345+I1356+I1357)</f>
        <v>0</v>
      </c>
      <c r="J1344" s="93">
        <f>SUM(J1345+J1356+J1357)</f>
        <v>0</v>
      </c>
      <c r="K1344" s="94">
        <f t="shared" si="169"/>
        <v>1832058</v>
      </c>
      <c r="L1344" s="95">
        <f t="shared" si="170"/>
        <v>100</v>
      </c>
      <c r="M1344" s="93">
        <f t="shared" si="171"/>
        <v>0</v>
      </c>
    </row>
    <row r="1345" spans="1:13" x14ac:dyDescent="0.2">
      <c r="A1345" s="4"/>
      <c r="B1345" s="4"/>
      <c r="C1345" s="4"/>
      <c r="D1345" s="9">
        <v>611000</v>
      </c>
      <c r="E1345" s="259"/>
      <c r="F1345" s="10" t="s">
        <v>13</v>
      </c>
      <c r="G1345" s="40">
        <f>SUM(G1346+G1350)</f>
        <v>1756619</v>
      </c>
      <c r="H1345" s="40">
        <f>SUM(H1346+H1350)</f>
        <v>1756619</v>
      </c>
      <c r="I1345" s="40">
        <f>SUM(I1346+I1350)</f>
        <v>0</v>
      </c>
      <c r="J1345" s="40">
        <f>SUM(J1346+J1350)</f>
        <v>0</v>
      </c>
      <c r="K1345" s="47">
        <f t="shared" si="169"/>
        <v>1756619</v>
      </c>
      <c r="L1345" s="101">
        <f t="shared" si="170"/>
        <v>100</v>
      </c>
      <c r="M1345" s="102">
        <f t="shared" si="171"/>
        <v>0</v>
      </c>
    </row>
    <row r="1346" spans="1:13" x14ac:dyDescent="0.2">
      <c r="A1346" s="4"/>
      <c r="B1346" s="4"/>
      <c r="C1346" s="4"/>
      <c r="D1346" s="11">
        <v>611100</v>
      </c>
      <c r="E1346" s="257" t="s">
        <v>435</v>
      </c>
      <c r="F1346" s="10" t="s">
        <v>317</v>
      </c>
      <c r="G1346" s="40">
        <f>SUM(G1347:G1349)</f>
        <v>1411397</v>
      </c>
      <c r="H1346" s="40">
        <f>SUM(H1347:H1349)</f>
        <v>1411397</v>
      </c>
      <c r="I1346" s="40">
        <f>SUM(I1347:I1349)</f>
        <v>0</v>
      </c>
      <c r="J1346" s="40">
        <f>SUM(J1347:J1349)</f>
        <v>0</v>
      </c>
      <c r="K1346" s="47">
        <f t="shared" si="169"/>
        <v>1411397</v>
      </c>
      <c r="L1346" s="101">
        <f t="shared" si="170"/>
        <v>100</v>
      </c>
      <c r="M1346" s="102">
        <f t="shared" si="171"/>
        <v>0</v>
      </c>
    </row>
    <row r="1347" spans="1:13" x14ac:dyDescent="0.2">
      <c r="A1347" s="4"/>
      <c r="B1347" s="4"/>
      <c r="C1347" s="4"/>
      <c r="D1347" s="12">
        <v>611110</v>
      </c>
      <c r="E1347" s="255"/>
      <c r="F1347" s="5" t="s">
        <v>255</v>
      </c>
      <c r="G1347" s="41">
        <v>965364</v>
      </c>
      <c r="H1347" s="41">
        <v>965364</v>
      </c>
      <c r="I1347" s="46"/>
      <c r="J1347" s="46"/>
      <c r="K1347" s="46">
        <f t="shared" si="169"/>
        <v>965364</v>
      </c>
      <c r="L1347" s="103">
        <f t="shared" si="170"/>
        <v>100</v>
      </c>
      <c r="M1347" s="75">
        <f t="shared" si="171"/>
        <v>0</v>
      </c>
    </row>
    <row r="1348" spans="1:13" x14ac:dyDescent="0.2">
      <c r="A1348" s="4"/>
      <c r="B1348" s="4"/>
      <c r="C1348" s="4"/>
      <c r="D1348" s="12">
        <v>611130</v>
      </c>
      <c r="E1348" s="255"/>
      <c r="F1348" s="5" t="s">
        <v>14</v>
      </c>
      <c r="G1348" s="41">
        <v>437533</v>
      </c>
      <c r="H1348" s="41">
        <v>437533</v>
      </c>
      <c r="I1348" s="46"/>
      <c r="J1348" s="46"/>
      <c r="K1348" s="46">
        <f t="shared" si="169"/>
        <v>437533</v>
      </c>
      <c r="L1348" s="103">
        <f t="shared" si="170"/>
        <v>100</v>
      </c>
      <c r="M1348" s="75">
        <f t="shared" si="171"/>
        <v>0</v>
      </c>
    </row>
    <row r="1349" spans="1:13" x14ac:dyDescent="0.2">
      <c r="A1349" s="4"/>
      <c r="B1349" s="4"/>
      <c r="C1349" s="4"/>
      <c r="D1349" s="12">
        <v>611155</v>
      </c>
      <c r="E1349" s="255"/>
      <c r="F1349" s="5" t="s">
        <v>18</v>
      </c>
      <c r="G1349" s="41">
        <v>8500</v>
      </c>
      <c r="H1349" s="41">
        <v>8500</v>
      </c>
      <c r="I1349" s="46"/>
      <c r="J1349" s="46"/>
      <c r="K1349" s="46">
        <f t="shared" si="169"/>
        <v>8500</v>
      </c>
      <c r="L1349" s="103">
        <f t="shared" si="170"/>
        <v>100</v>
      </c>
      <c r="M1349" s="75">
        <f t="shared" si="171"/>
        <v>0</v>
      </c>
    </row>
    <row r="1350" spans="1:13" x14ac:dyDescent="0.2">
      <c r="A1350" s="4"/>
      <c r="B1350" s="4"/>
      <c r="C1350" s="4"/>
      <c r="D1350" s="11">
        <v>611200</v>
      </c>
      <c r="E1350" s="257" t="s">
        <v>435</v>
      </c>
      <c r="F1350" s="10" t="s">
        <v>318</v>
      </c>
      <c r="G1350" s="40">
        <f>SUM(G1351:G1355)</f>
        <v>345222</v>
      </c>
      <c r="H1350" s="40">
        <f>SUM(H1351:H1355)</f>
        <v>345222</v>
      </c>
      <c r="I1350" s="40">
        <f>SUM(I1351:I1355)</f>
        <v>0</v>
      </c>
      <c r="J1350" s="40">
        <f>SUM(J1351:J1355)</f>
        <v>0</v>
      </c>
      <c r="K1350" s="47">
        <f t="shared" si="169"/>
        <v>345222</v>
      </c>
      <c r="L1350" s="101">
        <f t="shared" si="170"/>
        <v>100</v>
      </c>
      <c r="M1350" s="102">
        <f t="shared" si="171"/>
        <v>0</v>
      </c>
    </row>
    <row r="1351" spans="1:13" x14ac:dyDescent="0.2">
      <c r="A1351" s="4"/>
      <c r="B1351" s="4"/>
      <c r="C1351" s="4"/>
      <c r="D1351" s="12">
        <v>611211</v>
      </c>
      <c r="E1351" s="255"/>
      <c r="F1351" s="5" t="s">
        <v>310</v>
      </c>
      <c r="G1351" s="41">
        <v>70525</v>
      </c>
      <c r="H1351" s="41">
        <v>70525</v>
      </c>
      <c r="I1351" s="46"/>
      <c r="J1351" s="46"/>
      <c r="K1351" s="46">
        <f t="shared" si="169"/>
        <v>70525</v>
      </c>
      <c r="L1351" s="103">
        <f t="shared" si="170"/>
        <v>100</v>
      </c>
      <c r="M1351" s="75">
        <f t="shared" si="171"/>
        <v>0</v>
      </c>
    </row>
    <row r="1352" spans="1:13" x14ac:dyDescent="0.2">
      <c r="A1352" s="4"/>
      <c r="B1352" s="4"/>
      <c r="C1352" s="4"/>
      <c r="D1352" s="12">
        <v>611221</v>
      </c>
      <c r="E1352" s="255"/>
      <c r="F1352" s="5" t="s">
        <v>15</v>
      </c>
      <c r="G1352" s="41">
        <v>181984</v>
      </c>
      <c r="H1352" s="41">
        <v>181984</v>
      </c>
      <c r="I1352" s="46"/>
      <c r="J1352" s="46"/>
      <c r="K1352" s="46">
        <f t="shared" si="169"/>
        <v>181984</v>
      </c>
      <c r="L1352" s="103">
        <f t="shared" si="170"/>
        <v>100</v>
      </c>
      <c r="M1352" s="75">
        <f t="shared" si="171"/>
        <v>0</v>
      </c>
    </row>
    <row r="1353" spans="1:13" x14ac:dyDescent="0.2">
      <c r="A1353" s="77"/>
      <c r="B1353" s="4"/>
      <c r="C1353" s="4"/>
      <c r="D1353" s="4">
        <v>611224</v>
      </c>
      <c r="E1353" s="258"/>
      <c r="F1353" s="5" t="s">
        <v>16</v>
      </c>
      <c r="G1353" s="41">
        <v>36613</v>
      </c>
      <c r="H1353" s="41">
        <v>36613</v>
      </c>
      <c r="I1353" s="46"/>
      <c r="J1353" s="46"/>
      <c r="K1353" s="46">
        <f t="shared" si="169"/>
        <v>36613</v>
      </c>
      <c r="L1353" s="103">
        <f t="shared" si="170"/>
        <v>100</v>
      </c>
      <c r="M1353" s="75">
        <f t="shared" si="171"/>
        <v>0</v>
      </c>
    </row>
    <row r="1354" spans="1:13" x14ac:dyDescent="0.2">
      <c r="A1354" s="247"/>
      <c r="B1354" s="4"/>
      <c r="C1354" s="4"/>
      <c r="D1354" s="4">
        <v>611225</v>
      </c>
      <c r="E1354" s="258"/>
      <c r="F1354" s="5" t="s">
        <v>17</v>
      </c>
      <c r="G1354" s="41">
        <v>8500</v>
      </c>
      <c r="H1354" s="41">
        <v>8500</v>
      </c>
      <c r="I1354" s="46"/>
      <c r="J1354" s="46"/>
      <c r="K1354" s="46">
        <f t="shared" si="169"/>
        <v>8500</v>
      </c>
      <c r="L1354" s="103">
        <f t="shared" si="170"/>
        <v>100</v>
      </c>
      <c r="M1354" s="75">
        <f t="shared" si="171"/>
        <v>0</v>
      </c>
    </row>
    <row r="1355" spans="1:13" x14ac:dyDescent="0.2">
      <c r="A1355" s="247"/>
      <c r="B1355" s="4"/>
      <c r="C1355" s="4"/>
      <c r="D1355" s="4">
        <v>611227</v>
      </c>
      <c r="E1355" s="258"/>
      <c r="F1355" s="5" t="s">
        <v>19</v>
      </c>
      <c r="G1355" s="41">
        <v>47600</v>
      </c>
      <c r="H1355" s="41">
        <v>47600</v>
      </c>
      <c r="I1355" s="46"/>
      <c r="J1355" s="46"/>
      <c r="K1355" s="46">
        <f t="shared" si="169"/>
        <v>47600</v>
      </c>
      <c r="L1355" s="103">
        <f t="shared" si="170"/>
        <v>100</v>
      </c>
      <c r="M1355" s="75">
        <f t="shared" si="171"/>
        <v>0</v>
      </c>
    </row>
    <row r="1356" spans="1:13" x14ac:dyDescent="0.2">
      <c r="A1356" s="4"/>
      <c r="B1356" s="4"/>
      <c r="C1356" s="4"/>
      <c r="D1356" s="9">
        <v>612100</v>
      </c>
      <c r="E1356" s="259" t="s">
        <v>435</v>
      </c>
      <c r="F1356" s="10" t="s">
        <v>20</v>
      </c>
      <c r="G1356" s="40">
        <v>70570</v>
      </c>
      <c r="H1356" s="40">
        <v>70570</v>
      </c>
      <c r="I1356" s="47"/>
      <c r="J1356" s="47"/>
      <c r="K1356" s="47">
        <f t="shared" si="169"/>
        <v>70570</v>
      </c>
      <c r="L1356" s="101">
        <f t="shared" si="170"/>
        <v>100</v>
      </c>
      <c r="M1356" s="102">
        <f t="shared" si="171"/>
        <v>0</v>
      </c>
    </row>
    <row r="1357" spans="1:13" x14ac:dyDescent="0.2">
      <c r="A1357" s="4"/>
      <c r="B1357" s="4"/>
      <c r="C1357" s="4"/>
      <c r="D1357" s="9">
        <v>613000</v>
      </c>
      <c r="E1357" s="259"/>
      <c r="F1357" s="10" t="s">
        <v>185</v>
      </c>
      <c r="G1357" s="40">
        <f>SUM(G1358+G1361)</f>
        <v>4869</v>
      </c>
      <c r="H1357" s="40">
        <f>SUM(H1358+H1361)</f>
        <v>4869</v>
      </c>
      <c r="I1357" s="40">
        <f>SUM(I1358+I1361)</f>
        <v>0</v>
      </c>
      <c r="J1357" s="40">
        <f>SUM(J1358+J1361)</f>
        <v>0</v>
      </c>
      <c r="K1357" s="47">
        <f t="shared" si="169"/>
        <v>4869</v>
      </c>
      <c r="L1357" s="101">
        <f t="shared" si="170"/>
        <v>100</v>
      </c>
      <c r="M1357" s="102">
        <f t="shared" si="171"/>
        <v>0</v>
      </c>
    </row>
    <row r="1358" spans="1:13" s="241" customFormat="1" x14ac:dyDescent="0.2">
      <c r="A1358" s="4"/>
      <c r="B1358" s="77"/>
      <c r="C1358" s="77"/>
      <c r="D1358" s="239">
        <v>613100</v>
      </c>
      <c r="E1358" s="272"/>
      <c r="F1358" s="234" t="s">
        <v>175</v>
      </c>
      <c r="G1358" s="102">
        <f>G1359+G1360</f>
        <v>0</v>
      </c>
      <c r="H1358" s="102">
        <f>H1359+H1360</f>
        <v>0</v>
      </c>
      <c r="I1358" s="102">
        <f>I1359+I1360</f>
        <v>0</v>
      </c>
      <c r="J1358" s="102">
        <f>J1359+J1360</f>
        <v>0</v>
      </c>
      <c r="K1358" s="47">
        <f t="shared" si="169"/>
        <v>0</v>
      </c>
      <c r="L1358" s="101" t="e">
        <f t="shared" si="170"/>
        <v>#DIV/0!</v>
      </c>
      <c r="M1358" s="102">
        <f t="shared" si="171"/>
        <v>0</v>
      </c>
    </row>
    <row r="1359" spans="1:13" s="253" customFormat="1" x14ac:dyDescent="0.2">
      <c r="A1359" s="4"/>
      <c r="B1359" s="247"/>
      <c r="C1359" s="247"/>
      <c r="D1359" s="247">
        <v>613110</v>
      </c>
      <c r="E1359" s="279"/>
      <c r="F1359" s="252" t="s">
        <v>174</v>
      </c>
      <c r="G1359" s="75"/>
      <c r="H1359" s="75">
        <v>0</v>
      </c>
      <c r="I1359" s="75"/>
      <c r="J1359" s="75"/>
      <c r="K1359" s="254">
        <f t="shared" si="169"/>
        <v>0</v>
      </c>
      <c r="L1359" s="103" t="e">
        <f t="shared" si="170"/>
        <v>#DIV/0!</v>
      </c>
      <c r="M1359" s="75">
        <f t="shared" si="171"/>
        <v>0</v>
      </c>
    </row>
    <row r="1360" spans="1:13" s="253" customFormat="1" x14ac:dyDescent="0.2">
      <c r="A1360" s="4"/>
      <c r="B1360" s="247"/>
      <c r="C1360" s="247"/>
      <c r="D1360" s="247">
        <v>613120</v>
      </c>
      <c r="E1360" s="279"/>
      <c r="F1360" s="252" t="s">
        <v>22</v>
      </c>
      <c r="G1360" s="75"/>
      <c r="H1360" s="75">
        <v>0</v>
      </c>
      <c r="I1360" s="75"/>
      <c r="J1360" s="75"/>
      <c r="K1360" s="254">
        <f t="shared" si="169"/>
        <v>0</v>
      </c>
      <c r="L1360" s="103" t="e">
        <f t="shared" si="170"/>
        <v>#DIV/0!</v>
      </c>
      <c r="M1360" s="75">
        <f t="shared" si="171"/>
        <v>0</v>
      </c>
    </row>
    <row r="1361" spans="1:13" ht="33.75" x14ac:dyDescent="0.2">
      <c r="B1361" s="4"/>
      <c r="C1361" s="4"/>
      <c r="D1361" s="11">
        <v>613900</v>
      </c>
      <c r="E1361" s="257" t="s">
        <v>435</v>
      </c>
      <c r="F1361" s="14" t="s">
        <v>284</v>
      </c>
      <c r="G1361" s="40">
        <f>SUM(G1362:G1364)</f>
        <v>4869</v>
      </c>
      <c r="H1361" s="40">
        <f>SUM(H1362:H1364)</f>
        <v>4869</v>
      </c>
      <c r="I1361" s="40">
        <f>SUM(I1362:I1364)</f>
        <v>0</v>
      </c>
      <c r="J1361" s="40">
        <f>SUM(J1362:J1364)</f>
        <v>0</v>
      </c>
      <c r="K1361" s="47">
        <f t="shared" si="169"/>
        <v>4869</v>
      </c>
      <c r="L1361" s="101">
        <f t="shared" si="170"/>
        <v>100</v>
      </c>
      <c r="M1361" s="102">
        <f t="shared" si="171"/>
        <v>0</v>
      </c>
    </row>
    <row r="1362" spans="1:13" ht="22.5" x14ac:dyDescent="0.2">
      <c r="B1362" s="4"/>
      <c r="C1362" s="4"/>
      <c r="D1362" s="4">
        <v>613976</v>
      </c>
      <c r="E1362" s="258"/>
      <c r="F1362" s="1" t="s">
        <v>322</v>
      </c>
      <c r="G1362" s="41">
        <v>0</v>
      </c>
      <c r="H1362" s="41"/>
      <c r="I1362" s="46"/>
      <c r="J1362" s="46"/>
      <c r="K1362" s="46">
        <f t="shared" si="169"/>
        <v>0</v>
      </c>
      <c r="L1362" s="103" t="e">
        <f t="shared" si="170"/>
        <v>#DIV/0!</v>
      </c>
      <c r="M1362" s="75">
        <f t="shared" si="171"/>
        <v>0</v>
      </c>
    </row>
    <row r="1363" spans="1:13" x14ac:dyDescent="0.2">
      <c r="A1363" s="5"/>
      <c r="B1363" s="4"/>
      <c r="C1363" s="4"/>
      <c r="D1363" s="4">
        <v>613980</v>
      </c>
      <c r="E1363" s="258"/>
      <c r="F1363" s="1" t="s">
        <v>265</v>
      </c>
      <c r="G1363" s="41">
        <v>0</v>
      </c>
      <c r="H1363" s="41"/>
      <c r="I1363" s="46"/>
      <c r="J1363" s="46"/>
      <c r="K1363" s="46">
        <f t="shared" si="169"/>
        <v>0</v>
      </c>
      <c r="L1363" s="103" t="e">
        <f t="shared" si="170"/>
        <v>#DIV/0!</v>
      </c>
      <c r="M1363" s="75">
        <f t="shared" si="171"/>
        <v>0</v>
      </c>
    </row>
    <row r="1364" spans="1:13" ht="22.5" x14ac:dyDescent="0.2">
      <c r="A1364" s="5"/>
      <c r="B1364" s="4"/>
      <c r="C1364" s="4"/>
      <c r="D1364" s="4">
        <v>613983</v>
      </c>
      <c r="E1364" s="258"/>
      <c r="F1364" s="1" t="s">
        <v>252</v>
      </c>
      <c r="G1364" s="41">
        <v>4869</v>
      </c>
      <c r="H1364" s="41">
        <v>4869</v>
      </c>
      <c r="I1364" s="46"/>
      <c r="J1364" s="46"/>
      <c r="K1364" s="46">
        <f t="shared" si="169"/>
        <v>4869</v>
      </c>
      <c r="L1364" s="103">
        <f t="shared" si="170"/>
        <v>100</v>
      </c>
      <c r="M1364" s="75">
        <f t="shared" si="171"/>
        <v>0</v>
      </c>
    </row>
    <row r="1365" spans="1:13" x14ac:dyDescent="0.2">
      <c r="A1365" s="85"/>
      <c r="B1365" s="4"/>
      <c r="C1365" s="4"/>
      <c r="D1365" s="4"/>
      <c r="E1365" s="258"/>
      <c r="F1365" s="2" t="s">
        <v>46</v>
      </c>
      <c r="G1365" s="89">
        <v>47</v>
      </c>
      <c r="H1365" s="89">
        <v>47</v>
      </c>
      <c r="I1365" s="90"/>
      <c r="J1365" s="90"/>
      <c r="K1365" s="84">
        <f t="shared" si="169"/>
        <v>47</v>
      </c>
      <c r="L1365" s="95">
        <f t="shared" si="170"/>
        <v>100</v>
      </c>
      <c r="M1365" s="93">
        <f t="shared" si="171"/>
        <v>0</v>
      </c>
    </row>
    <row r="1366" spans="1:13" x14ac:dyDescent="0.2">
      <c r="A1366" s="15"/>
      <c r="B1366" s="245"/>
      <c r="E1366" s="274"/>
      <c r="F1366" s="21"/>
      <c r="G1366" s="51"/>
      <c r="H1366" s="51"/>
      <c r="I1366" s="51"/>
      <c r="J1366" s="51"/>
      <c r="K1366" s="51"/>
      <c r="L1366" s="31"/>
      <c r="M1366" s="22"/>
    </row>
    <row r="1367" spans="1:13" ht="12.75" customHeight="1" x14ac:dyDescent="0.2">
      <c r="A1367" s="5" t="s">
        <v>48</v>
      </c>
      <c r="B1367" s="4"/>
      <c r="C1367" s="5" t="s">
        <v>50</v>
      </c>
      <c r="D1367" s="3" t="s">
        <v>7</v>
      </c>
      <c r="E1367" s="81" t="s">
        <v>130</v>
      </c>
      <c r="F1367" s="3" t="s">
        <v>51</v>
      </c>
      <c r="G1367" s="520" t="s">
        <v>558</v>
      </c>
      <c r="H1367" s="514" t="s">
        <v>328</v>
      </c>
      <c r="I1367" s="514" t="s">
        <v>500</v>
      </c>
      <c r="J1367" s="516" t="s">
        <v>324</v>
      </c>
      <c r="K1367" s="512" t="s">
        <v>593</v>
      </c>
      <c r="L1367" s="15" t="s">
        <v>52</v>
      </c>
      <c r="M1367" s="3" t="s">
        <v>123</v>
      </c>
    </row>
    <row r="1368" spans="1:13" ht="31.5" customHeight="1" x14ac:dyDescent="0.2">
      <c r="A1368" s="5" t="s">
        <v>53</v>
      </c>
      <c r="B1368" s="5" t="s">
        <v>49</v>
      </c>
      <c r="C1368" s="5" t="s">
        <v>54</v>
      </c>
      <c r="D1368" s="3" t="s">
        <v>11</v>
      </c>
      <c r="E1368" s="81" t="s">
        <v>131</v>
      </c>
      <c r="F1368" s="3" t="s">
        <v>55</v>
      </c>
      <c r="G1368" s="522"/>
      <c r="H1368" s="515"/>
      <c r="I1368" s="513"/>
      <c r="J1368" s="517"/>
      <c r="K1368" s="523"/>
      <c r="L1368" s="15" t="s">
        <v>325</v>
      </c>
      <c r="M1368" s="3" t="s">
        <v>326</v>
      </c>
    </row>
    <row r="1369" spans="1:13" x14ac:dyDescent="0.2">
      <c r="A1369" s="85">
        <v>1</v>
      </c>
      <c r="B1369" s="5"/>
      <c r="C1369" s="85">
        <v>3</v>
      </c>
      <c r="D1369" s="85">
        <v>4</v>
      </c>
      <c r="E1369" s="275">
        <v>5</v>
      </c>
      <c r="F1369" s="85">
        <v>6</v>
      </c>
      <c r="G1369" s="85">
        <v>7</v>
      </c>
      <c r="H1369" s="85">
        <v>8</v>
      </c>
      <c r="I1369" s="85">
        <v>9</v>
      </c>
      <c r="J1369" s="85">
        <v>10</v>
      </c>
      <c r="K1369" s="209" t="s">
        <v>327</v>
      </c>
      <c r="L1369" s="86">
        <v>12</v>
      </c>
      <c r="M1369" s="85">
        <v>13</v>
      </c>
    </row>
    <row r="1370" spans="1:13" x14ac:dyDescent="0.2">
      <c r="A1370" s="3">
        <v>16</v>
      </c>
      <c r="B1370" s="85">
        <v>2</v>
      </c>
      <c r="C1370" s="5"/>
      <c r="D1370" s="3"/>
      <c r="E1370" s="81"/>
      <c r="F1370" s="10" t="s">
        <v>80</v>
      </c>
      <c r="G1370" s="41"/>
      <c r="H1370" s="41"/>
      <c r="I1370" s="46"/>
      <c r="J1370" s="46"/>
      <c r="K1370" s="46"/>
      <c r="L1370" s="27"/>
      <c r="M1370" s="5"/>
    </row>
    <row r="1371" spans="1:13" x14ac:dyDescent="0.2">
      <c r="A1371" s="4"/>
      <c r="B1371" s="5"/>
      <c r="C1371" s="3" t="s">
        <v>97</v>
      </c>
      <c r="D1371" s="3"/>
      <c r="E1371" s="81"/>
      <c r="F1371" s="9" t="s">
        <v>290</v>
      </c>
      <c r="G1371" s="41"/>
      <c r="H1371" s="41"/>
      <c r="I1371" s="46"/>
      <c r="J1371" s="46"/>
      <c r="K1371" s="46"/>
      <c r="L1371" s="27"/>
      <c r="M1371" s="5"/>
    </row>
    <row r="1372" spans="1:13" x14ac:dyDescent="0.2">
      <c r="A1372" s="4"/>
      <c r="B1372" s="3" t="s">
        <v>71</v>
      </c>
      <c r="C1372" s="4"/>
      <c r="D1372" s="92"/>
      <c r="E1372" s="276"/>
      <c r="F1372" s="77" t="s">
        <v>275</v>
      </c>
      <c r="G1372" s="93">
        <f>SUM(G1373)</f>
        <v>755973</v>
      </c>
      <c r="H1372" s="93">
        <f>SUM(H1373)</f>
        <v>755973</v>
      </c>
      <c r="I1372" s="93">
        <f>SUM(I1373)</f>
        <v>0</v>
      </c>
      <c r="J1372" s="93">
        <f>SUM(J1373)</f>
        <v>0</v>
      </c>
      <c r="K1372" s="94">
        <f t="shared" ref="K1372:K1394" si="172">SUM(H1372:J1372)</f>
        <v>755973</v>
      </c>
      <c r="L1372" s="95">
        <f t="shared" ref="L1372:L1394" si="173">K1372/G1372*100</f>
        <v>100</v>
      </c>
      <c r="M1372" s="93">
        <f t="shared" ref="M1372:M1394" si="174">K1372-G1372</f>
        <v>0</v>
      </c>
    </row>
    <row r="1373" spans="1:13" x14ac:dyDescent="0.2">
      <c r="A1373" s="4"/>
      <c r="B1373" s="4"/>
      <c r="C1373" s="4"/>
      <c r="D1373" s="96">
        <v>610000</v>
      </c>
      <c r="E1373" s="281"/>
      <c r="F1373" s="97" t="s">
        <v>242</v>
      </c>
      <c r="G1373" s="93">
        <f>SUM(G1374+G1385+G1386)</f>
        <v>755973</v>
      </c>
      <c r="H1373" s="93">
        <f>SUM(H1374+H1385+H1386)</f>
        <v>755973</v>
      </c>
      <c r="I1373" s="93">
        <f>SUM(I1374+I1385+I1386)</f>
        <v>0</v>
      </c>
      <c r="J1373" s="93">
        <f>SUM(J1374+J1385+J1386)</f>
        <v>0</v>
      </c>
      <c r="K1373" s="94">
        <f t="shared" si="172"/>
        <v>755973</v>
      </c>
      <c r="L1373" s="95">
        <f t="shared" si="173"/>
        <v>100</v>
      </c>
      <c r="M1373" s="93">
        <f t="shared" si="174"/>
        <v>0</v>
      </c>
    </row>
    <row r="1374" spans="1:13" x14ac:dyDescent="0.2">
      <c r="A1374" s="4"/>
      <c r="B1374" s="4"/>
      <c r="C1374" s="4"/>
      <c r="D1374" s="9">
        <v>611000</v>
      </c>
      <c r="E1374" s="259"/>
      <c r="F1374" s="10" t="s">
        <v>13</v>
      </c>
      <c r="G1374" s="40">
        <f>SUM(G1375+G1379)</f>
        <v>725854</v>
      </c>
      <c r="H1374" s="40">
        <f>SUM(H1375+H1379)</f>
        <v>725854</v>
      </c>
      <c r="I1374" s="40">
        <f>SUM(I1375+I1379)</f>
        <v>0</v>
      </c>
      <c r="J1374" s="40">
        <f>SUM(J1375+J1379)</f>
        <v>0</v>
      </c>
      <c r="K1374" s="47">
        <f t="shared" si="172"/>
        <v>725854</v>
      </c>
      <c r="L1374" s="101">
        <f t="shared" si="173"/>
        <v>100</v>
      </c>
      <c r="M1374" s="102">
        <f t="shared" si="174"/>
        <v>0</v>
      </c>
    </row>
    <row r="1375" spans="1:13" x14ac:dyDescent="0.2">
      <c r="A1375" s="4"/>
      <c r="B1375" s="4"/>
      <c r="C1375" s="4"/>
      <c r="D1375" s="11">
        <v>611100</v>
      </c>
      <c r="E1375" s="257" t="s">
        <v>435</v>
      </c>
      <c r="F1375" s="10" t="s">
        <v>317</v>
      </c>
      <c r="G1375" s="45">
        <f>SUM(G1376:G1378)</f>
        <v>563500</v>
      </c>
      <c r="H1375" s="45">
        <f>SUM(H1376:H1378)</f>
        <v>563500</v>
      </c>
      <c r="I1375" s="45">
        <f>SUM(I1376:I1378)</f>
        <v>0</v>
      </c>
      <c r="J1375" s="45">
        <f>SUM(J1376:J1378)</f>
        <v>0</v>
      </c>
      <c r="K1375" s="47">
        <f t="shared" si="172"/>
        <v>563500</v>
      </c>
      <c r="L1375" s="101">
        <f t="shared" si="173"/>
        <v>100</v>
      </c>
      <c r="M1375" s="102">
        <f t="shared" si="174"/>
        <v>0</v>
      </c>
    </row>
    <row r="1376" spans="1:13" x14ac:dyDescent="0.2">
      <c r="A1376" s="4"/>
      <c r="B1376" s="4"/>
      <c r="C1376" s="4"/>
      <c r="D1376" s="12">
        <v>611110</v>
      </c>
      <c r="E1376" s="255"/>
      <c r="F1376" s="5" t="s">
        <v>255</v>
      </c>
      <c r="G1376" s="41">
        <v>383985</v>
      </c>
      <c r="H1376" s="41">
        <v>383985</v>
      </c>
      <c r="I1376" s="46"/>
      <c r="J1376" s="46"/>
      <c r="K1376" s="46">
        <f t="shared" si="172"/>
        <v>383985</v>
      </c>
      <c r="L1376" s="103">
        <f t="shared" si="173"/>
        <v>100</v>
      </c>
      <c r="M1376" s="75">
        <f t="shared" si="174"/>
        <v>0</v>
      </c>
    </row>
    <row r="1377" spans="1:13" x14ac:dyDescent="0.2">
      <c r="A1377" s="4"/>
      <c r="B1377" s="4"/>
      <c r="C1377" s="4"/>
      <c r="D1377" s="12">
        <v>611130</v>
      </c>
      <c r="E1377" s="255"/>
      <c r="F1377" s="5" t="s">
        <v>14</v>
      </c>
      <c r="G1377" s="41">
        <v>174685</v>
      </c>
      <c r="H1377" s="41">
        <v>174685</v>
      </c>
      <c r="I1377" s="46"/>
      <c r="J1377" s="46"/>
      <c r="K1377" s="46">
        <f t="shared" si="172"/>
        <v>174685</v>
      </c>
      <c r="L1377" s="103">
        <f t="shared" si="173"/>
        <v>100</v>
      </c>
      <c r="M1377" s="75">
        <f t="shared" si="174"/>
        <v>0</v>
      </c>
    </row>
    <row r="1378" spans="1:13" x14ac:dyDescent="0.2">
      <c r="A1378" s="4"/>
      <c r="B1378" s="4"/>
      <c r="C1378" s="4"/>
      <c r="D1378" s="12">
        <v>611155</v>
      </c>
      <c r="E1378" s="255"/>
      <c r="F1378" s="5" t="s">
        <v>18</v>
      </c>
      <c r="G1378" s="41">
        <v>4830</v>
      </c>
      <c r="H1378" s="41">
        <v>4830</v>
      </c>
      <c r="I1378" s="46"/>
      <c r="J1378" s="46"/>
      <c r="K1378" s="46">
        <f t="shared" si="172"/>
        <v>4830</v>
      </c>
      <c r="L1378" s="103">
        <f t="shared" si="173"/>
        <v>100</v>
      </c>
      <c r="M1378" s="75">
        <f t="shared" si="174"/>
        <v>0</v>
      </c>
    </row>
    <row r="1379" spans="1:13" x14ac:dyDescent="0.2">
      <c r="A1379" s="4"/>
      <c r="B1379" s="4"/>
      <c r="C1379" s="4"/>
      <c r="D1379" s="11">
        <v>611200</v>
      </c>
      <c r="E1379" s="257" t="s">
        <v>435</v>
      </c>
      <c r="F1379" s="10" t="s">
        <v>318</v>
      </c>
      <c r="G1379" s="45">
        <f>SUM(G1380:G1384)</f>
        <v>162354</v>
      </c>
      <c r="H1379" s="45">
        <f>SUM(H1380:H1384)</f>
        <v>162354</v>
      </c>
      <c r="I1379" s="45">
        <f>SUM(I1380:I1384)</f>
        <v>0</v>
      </c>
      <c r="J1379" s="45">
        <f>SUM(J1380:J1384)</f>
        <v>0</v>
      </c>
      <c r="K1379" s="47">
        <f t="shared" si="172"/>
        <v>162354</v>
      </c>
      <c r="L1379" s="101">
        <f t="shared" si="173"/>
        <v>100</v>
      </c>
      <c r="M1379" s="102">
        <f t="shared" si="174"/>
        <v>0</v>
      </c>
    </row>
    <row r="1380" spans="1:13" x14ac:dyDescent="0.2">
      <c r="A1380" s="4"/>
      <c r="B1380" s="4"/>
      <c r="C1380" s="4"/>
      <c r="D1380" s="12">
        <v>611211</v>
      </c>
      <c r="E1380" s="255"/>
      <c r="F1380" s="5" t="s">
        <v>310</v>
      </c>
      <c r="G1380" s="41">
        <v>61600</v>
      </c>
      <c r="H1380" s="41">
        <v>61600</v>
      </c>
      <c r="I1380" s="46"/>
      <c r="J1380" s="46"/>
      <c r="K1380" s="46">
        <f t="shared" si="172"/>
        <v>61600</v>
      </c>
      <c r="L1380" s="103">
        <f t="shared" si="173"/>
        <v>100</v>
      </c>
      <c r="M1380" s="75">
        <f t="shared" si="174"/>
        <v>0</v>
      </c>
    </row>
    <row r="1381" spans="1:13" x14ac:dyDescent="0.2">
      <c r="A1381" s="4"/>
      <c r="B1381" s="4"/>
      <c r="C1381" s="4"/>
      <c r="D1381" s="12">
        <v>611221</v>
      </c>
      <c r="E1381" s="255"/>
      <c r="F1381" s="5" t="s">
        <v>15</v>
      </c>
      <c r="G1381" s="41">
        <v>73568</v>
      </c>
      <c r="H1381" s="41">
        <v>73568</v>
      </c>
      <c r="I1381" s="46"/>
      <c r="J1381" s="46"/>
      <c r="K1381" s="46">
        <f t="shared" si="172"/>
        <v>73568</v>
      </c>
      <c r="L1381" s="103">
        <f t="shared" si="173"/>
        <v>100</v>
      </c>
      <c r="M1381" s="75">
        <f t="shared" si="174"/>
        <v>0</v>
      </c>
    </row>
    <row r="1382" spans="1:13" x14ac:dyDescent="0.2">
      <c r="A1382" s="4"/>
      <c r="B1382" s="4"/>
      <c r="C1382" s="4"/>
      <c r="D1382" s="4">
        <v>611224</v>
      </c>
      <c r="E1382" s="258"/>
      <c r="F1382" s="5" t="s">
        <v>16</v>
      </c>
      <c r="G1382" s="41">
        <v>14801</v>
      </c>
      <c r="H1382" s="41">
        <v>14801</v>
      </c>
      <c r="I1382" s="46"/>
      <c r="J1382" s="46"/>
      <c r="K1382" s="46">
        <f t="shared" si="172"/>
        <v>14801</v>
      </c>
      <c r="L1382" s="103">
        <f t="shared" si="173"/>
        <v>100</v>
      </c>
      <c r="M1382" s="75">
        <f t="shared" si="174"/>
        <v>0</v>
      </c>
    </row>
    <row r="1383" spans="1:13" x14ac:dyDescent="0.2">
      <c r="A1383" s="77"/>
      <c r="B1383" s="4"/>
      <c r="C1383" s="4"/>
      <c r="D1383" s="4">
        <v>611225</v>
      </c>
      <c r="E1383" s="258"/>
      <c r="F1383" s="5" t="s">
        <v>17</v>
      </c>
      <c r="G1383" s="41">
        <v>7885</v>
      </c>
      <c r="H1383" s="41">
        <v>7885</v>
      </c>
      <c r="I1383" s="46"/>
      <c r="J1383" s="46"/>
      <c r="K1383" s="46">
        <f t="shared" si="172"/>
        <v>7885</v>
      </c>
      <c r="L1383" s="103">
        <f t="shared" si="173"/>
        <v>100</v>
      </c>
      <c r="M1383" s="75">
        <f t="shared" si="174"/>
        <v>0</v>
      </c>
    </row>
    <row r="1384" spans="1:13" x14ac:dyDescent="0.2">
      <c r="A1384" s="247"/>
      <c r="B1384" s="4"/>
      <c r="C1384" s="4"/>
      <c r="D1384" s="4">
        <v>611227</v>
      </c>
      <c r="E1384" s="258"/>
      <c r="F1384" s="5" t="s">
        <v>19</v>
      </c>
      <c r="G1384" s="41">
        <v>4500</v>
      </c>
      <c r="H1384" s="41">
        <v>4500</v>
      </c>
      <c r="I1384" s="46"/>
      <c r="J1384" s="46"/>
      <c r="K1384" s="46">
        <f t="shared" si="172"/>
        <v>4500</v>
      </c>
      <c r="L1384" s="103">
        <f t="shared" si="173"/>
        <v>100</v>
      </c>
      <c r="M1384" s="75">
        <f t="shared" si="174"/>
        <v>0</v>
      </c>
    </row>
    <row r="1385" spans="1:13" x14ac:dyDescent="0.2">
      <c r="A1385" s="247"/>
      <c r="B1385" s="4"/>
      <c r="C1385" s="4"/>
      <c r="D1385" s="9">
        <v>612100</v>
      </c>
      <c r="E1385" s="259" t="s">
        <v>435</v>
      </c>
      <c r="F1385" s="10" t="s">
        <v>20</v>
      </c>
      <c r="G1385" s="40">
        <v>28175</v>
      </c>
      <c r="H1385" s="40">
        <v>28175</v>
      </c>
      <c r="I1385" s="47"/>
      <c r="J1385" s="47"/>
      <c r="K1385" s="47">
        <f t="shared" si="172"/>
        <v>28175</v>
      </c>
      <c r="L1385" s="101">
        <f t="shared" si="173"/>
        <v>100</v>
      </c>
      <c r="M1385" s="102">
        <f t="shared" si="174"/>
        <v>0</v>
      </c>
    </row>
    <row r="1386" spans="1:13" x14ac:dyDescent="0.2">
      <c r="A1386" s="4"/>
      <c r="B1386" s="4"/>
      <c r="C1386" s="4"/>
      <c r="D1386" s="9">
        <v>613000</v>
      </c>
      <c r="E1386" s="259"/>
      <c r="F1386" s="10" t="s">
        <v>185</v>
      </c>
      <c r="G1386" s="45">
        <f>SUM(G1387+G1390)</f>
        <v>1944</v>
      </c>
      <c r="H1386" s="45">
        <f>SUM(H1387+H1390)</f>
        <v>1944</v>
      </c>
      <c r="I1386" s="45">
        <f>SUM(I1387+I1390)</f>
        <v>0</v>
      </c>
      <c r="J1386" s="45">
        <f>SUM(J1387+J1390)</f>
        <v>0</v>
      </c>
      <c r="K1386" s="47">
        <f t="shared" si="172"/>
        <v>1944</v>
      </c>
      <c r="L1386" s="101">
        <f t="shared" si="173"/>
        <v>100</v>
      </c>
      <c r="M1386" s="102">
        <f t="shared" si="174"/>
        <v>0</v>
      </c>
    </row>
    <row r="1387" spans="1:13" s="241" customFormat="1" x14ac:dyDescent="0.2">
      <c r="A1387" s="4"/>
      <c r="B1387" s="77"/>
      <c r="C1387" s="77"/>
      <c r="D1387" s="239">
        <v>613100</v>
      </c>
      <c r="E1387" s="272"/>
      <c r="F1387" s="234" t="s">
        <v>175</v>
      </c>
      <c r="G1387" s="249">
        <f>G1388+G1389</f>
        <v>0</v>
      </c>
      <c r="H1387" s="249">
        <f>H1388+H1389</f>
        <v>0</v>
      </c>
      <c r="I1387" s="249">
        <f>I1388+I1389</f>
        <v>0</v>
      </c>
      <c r="J1387" s="249">
        <f>J1388+J1389</f>
        <v>0</v>
      </c>
      <c r="K1387" s="47">
        <f t="shared" si="172"/>
        <v>0</v>
      </c>
      <c r="L1387" s="101" t="e">
        <f t="shared" si="173"/>
        <v>#DIV/0!</v>
      </c>
      <c r="M1387" s="102">
        <f t="shared" si="174"/>
        <v>0</v>
      </c>
    </row>
    <row r="1388" spans="1:13" s="253" customFormat="1" x14ac:dyDescent="0.2">
      <c r="A1388" s="4"/>
      <c r="B1388" s="247"/>
      <c r="C1388" s="247"/>
      <c r="D1388" s="247">
        <v>613110</v>
      </c>
      <c r="E1388" s="279"/>
      <c r="F1388" s="252" t="s">
        <v>174</v>
      </c>
      <c r="G1388" s="250"/>
      <c r="H1388" s="250">
        <v>0</v>
      </c>
      <c r="I1388" s="250"/>
      <c r="J1388" s="250"/>
      <c r="K1388" s="254">
        <f t="shared" si="172"/>
        <v>0</v>
      </c>
      <c r="L1388" s="103" t="e">
        <f t="shared" si="173"/>
        <v>#DIV/0!</v>
      </c>
      <c r="M1388" s="75">
        <f t="shared" si="174"/>
        <v>0</v>
      </c>
    </row>
    <row r="1389" spans="1:13" s="253" customFormat="1" x14ac:dyDescent="0.2">
      <c r="A1389" s="4"/>
      <c r="B1389" s="247"/>
      <c r="C1389" s="247"/>
      <c r="D1389" s="247">
        <v>613120</v>
      </c>
      <c r="E1389" s="279"/>
      <c r="F1389" s="252" t="s">
        <v>22</v>
      </c>
      <c r="G1389" s="250"/>
      <c r="H1389" s="250">
        <v>0</v>
      </c>
      <c r="I1389" s="250"/>
      <c r="J1389" s="250"/>
      <c r="K1389" s="254">
        <f t="shared" si="172"/>
        <v>0</v>
      </c>
      <c r="L1389" s="103" t="e">
        <f t="shared" si="173"/>
        <v>#DIV/0!</v>
      </c>
      <c r="M1389" s="75">
        <f t="shared" si="174"/>
        <v>0</v>
      </c>
    </row>
    <row r="1390" spans="1:13" ht="33.75" x14ac:dyDescent="0.2">
      <c r="A1390" s="4"/>
      <c r="B1390" s="4"/>
      <c r="C1390" s="4"/>
      <c r="D1390" s="11">
        <v>613900</v>
      </c>
      <c r="E1390" s="257" t="s">
        <v>435</v>
      </c>
      <c r="F1390" s="14" t="s">
        <v>284</v>
      </c>
      <c r="G1390" s="45">
        <f>SUM(G1391:G1393)</f>
        <v>1944</v>
      </c>
      <c r="H1390" s="45">
        <f>SUM(H1391:H1393)</f>
        <v>1944</v>
      </c>
      <c r="I1390" s="45">
        <f>SUM(I1391:I1393)</f>
        <v>0</v>
      </c>
      <c r="J1390" s="45">
        <f>SUM(J1391:J1393)</f>
        <v>0</v>
      </c>
      <c r="K1390" s="47">
        <f t="shared" si="172"/>
        <v>1944</v>
      </c>
      <c r="L1390" s="101">
        <f t="shared" si="173"/>
        <v>100</v>
      </c>
      <c r="M1390" s="102">
        <f t="shared" si="174"/>
        <v>0</v>
      </c>
    </row>
    <row r="1391" spans="1:13" ht="22.5" x14ac:dyDescent="0.2">
      <c r="B1391" s="4"/>
      <c r="C1391" s="4"/>
      <c r="D1391" s="4">
        <v>613976</v>
      </c>
      <c r="E1391" s="258"/>
      <c r="F1391" s="1" t="s">
        <v>322</v>
      </c>
      <c r="G1391" s="41"/>
      <c r="H1391" s="41"/>
      <c r="I1391" s="46"/>
      <c r="J1391" s="46"/>
      <c r="K1391" s="46">
        <f t="shared" si="172"/>
        <v>0</v>
      </c>
      <c r="L1391" s="103" t="e">
        <f t="shared" si="173"/>
        <v>#DIV/0!</v>
      </c>
      <c r="M1391" s="75">
        <f t="shared" si="174"/>
        <v>0</v>
      </c>
    </row>
    <row r="1392" spans="1:13" x14ac:dyDescent="0.2">
      <c r="B1392" s="4"/>
      <c r="C1392" s="4"/>
      <c r="D1392" s="4">
        <v>613980</v>
      </c>
      <c r="E1392" s="258"/>
      <c r="F1392" s="1" t="s">
        <v>266</v>
      </c>
      <c r="G1392" s="41"/>
      <c r="H1392" s="41"/>
      <c r="I1392" s="46"/>
      <c r="J1392" s="46"/>
      <c r="K1392" s="46">
        <f t="shared" si="172"/>
        <v>0</v>
      </c>
      <c r="L1392" s="103" t="e">
        <f t="shared" si="173"/>
        <v>#DIV/0!</v>
      </c>
      <c r="M1392" s="75">
        <f t="shared" si="174"/>
        <v>0</v>
      </c>
    </row>
    <row r="1393" spans="1:13" ht="22.5" x14ac:dyDescent="0.2">
      <c r="A1393" s="5"/>
      <c r="B1393" s="4"/>
      <c r="C1393" s="4"/>
      <c r="D1393" s="4">
        <v>613983</v>
      </c>
      <c r="E1393" s="258"/>
      <c r="F1393" s="1" t="s">
        <v>252</v>
      </c>
      <c r="G1393" s="41">
        <v>1944</v>
      </c>
      <c r="H1393" s="41">
        <v>1944</v>
      </c>
      <c r="I1393" s="46"/>
      <c r="J1393" s="46"/>
      <c r="K1393" s="46">
        <f t="shared" si="172"/>
        <v>1944</v>
      </c>
      <c r="L1393" s="103">
        <f t="shared" si="173"/>
        <v>100</v>
      </c>
      <c r="M1393" s="75">
        <f t="shared" si="174"/>
        <v>0</v>
      </c>
    </row>
    <row r="1394" spans="1:13" x14ac:dyDescent="0.2">
      <c r="A1394" s="5"/>
      <c r="B1394" s="4"/>
      <c r="C1394" s="4"/>
      <c r="D1394" s="4"/>
      <c r="E1394" s="258"/>
      <c r="F1394" s="2" t="s">
        <v>46</v>
      </c>
      <c r="G1394" s="7">
        <v>19</v>
      </c>
      <c r="H1394" s="7">
        <v>19</v>
      </c>
      <c r="I1394" s="84"/>
      <c r="J1394" s="7"/>
      <c r="K1394" s="84">
        <f t="shared" si="172"/>
        <v>19</v>
      </c>
      <c r="L1394" s="95">
        <f t="shared" si="173"/>
        <v>100</v>
      </c>
      <c r="M1394" s="93">
        <f t="shared" si="174"/>
        <v>0</v>
      </c>
    </row>
    <row r="1395" spans="1:13" x14ac:dyDescent="0.2">
      <c r="A1395" s="85"/>
      <c r="B1395" s="245"/>
      <c r="C1395" s="245"/>
      <c r="E1395" s="274"/>
      <c r="G1395" s="54"/>
      <c r="H1395" s="54"/>
      <c r="I1395" s="54"/>
      <c r="J1395" s="54"/>
      <c r="K1395" s="54"/>
      <c r="L1395" s="35"/>
      <c r="M1395" s="23"/>
    </row>
    <row r="1396" spans="1:13" ht="12.75" customHeight="1" x14ac:dyDescent="0.2">
      <c r="A1396" s="5" t="s">
        <v>48</v>
      </c>
      <c r="B1396" s="5" t="s">
        <v>49</v>
      </c>
      <c r="C1396" s="5" t="s">
        <v>50</v>
      </c>
      <c r="D1396" s="3" t="s">
        <v>7</v>
      </c>
      <c r="E1396" s="81" t="s">
        <v>130</v>
      </c>
      <c r="F1396" s="3" t="s">
        <v>51</v>
      </c>
      <c r="G1396" s="520" t="s">
        <v>557</v>
      </c>
      <c r="H1396" s="514" t="s">
        <v>328</v>
      </c>
      <c r="I1396" s="514" t="s">
        <v>500</v>
      </c>
      <c r="J1396" s="516" t="s">
        <v>324</v>
      </c>
      <c r="K1396" s="512" t="s">
        <v>583</v>
      </c>
      <c r="L1396" s="15" t="s">
        <v>52</v>
      </c>
      <c r="M1396" s="3" t="s">
        <v>123</v>
      </c>
    </row>
    <row r="1397" spans="1:13" ht="33" customHeight="1" x14ac:dyDescent="0.2">
      <c r="A1397" s="5" t="s">
        <v>53</v>
      </c>
      <c r="B1397" s="5"/>
      <c r="C1397" s="5" t="s">
        <v>54</v>
      </c>
      <c r="D1397" s="3" t="s">
        <v>11</v>
      </c>
      <c r="E1397" s="81" t="s">
        <v>131</v>
      </c>
      <c r="F1397" s="3" t="s">
        <v>55</v>
      </c>
      <c r="G1397" s="522"/>
      <c r="H1397" s="515"/>
      <c r="I1397" s="513"/>
      <c r="J1397" s="517"/>
      <c r="K1397" s="523"/>
      <c r="L1397" s="15" t="s">
        <v>325</v>
      </c>
      <c r="M1397" s="3" t="s">
        <v>326</v>
      </c>
    </row>
    <row r="1398" spans="1:13" ht="12.75" customHeight="1" x14ac:dyDescent="0.2">
      <c r="A1398" s="85">
        <v>1</v>
      </c>
      <c r="B1398" s="5">
        <v>2</v>
      </c>
      <c r="C1398" s="85">
        <v>3</v>
      </c>
      <c r="D1398" s="85">
        <v>4</v>
      </c>
      <c r="E1398" s="275">
        <v>5</v>
      </c>
      <c r="F1398" s="85">
        <v>6</v>
      </c>
      <c r="G1398" s="85">
        <v>7</v>
      </c>
      <c r="H1398" s="85">
        <v>8</v>
      </c>
      <c r="I1398" s="85">
        <v>9</v>
      </c>
      <c r="J1398" s="85">
        <v>10</v>
      </c>
      <c r="K1398" s="209" t="s">
        <v>327</v>
      </c>
      <c r="L1398" s="86">
        <v>12</v>
      </c>
      <c r="M1398" s="85">
        <v>13</v>
      </c>
    </row>
    <row r="1399" spans="1:13" x14ac:dyDescent="0.2">
      <c r="A1399" s="3">
        <v>16</v>
      </c>
      <c r="B1399" s="5"/>
      <c r="C1399" s="5"/>
      <c r="D1399" s="3"/>
      <c r="E1399" s="81"/>
      <c r="F1399" s="10" t="s">
        <v>80</v>
      </c>
      <c r="G1399" s="41"/>
      <c r="H1399" s="41"/>
      <c r="I1399" s="46"/>
      <c r="J1399" s="46"/>
      <c r="K1399" s="46"/>
      <c r="L1399" s="27"/>
      <c r="M1399" s="5"/>
    </row>
    <row r="1400" spans="1:13" x14ac:dyDescent="0.2">
      <c r="A1400" s="4"/>
      <c r="B1400" s="3" t="s">
        <v>71</v>
      </c>
      <c r="C1400" s="3" t="s">
        <v>380</v>
      </c>
      <c r="D1400" s="3"/>
      <c r="E1400" s="81"/>
      <c r="F1400" s="9" t="s">
        <v>378</v>
      </c>
      <c r="G1400" s="41"/>
      <c r="H1400" s="41"/>
      <c r="I1400" s="46"/>
      <c r="J1400" s="46"/>
      <c r="K1400" s="46"/>
      <c r="L1400" s="27"/>
      <c r="M1400" s="5"/>
    </row>
    <row r="1401" spans="1:13" x14ac:dyDescent="0.2">
      <c r="A1401" s="4"/>
      <c r="B1401" s="5"/>
      <c r="C1401" s="4"/>
      <c r="D1401" s="92"/>
      <c r="E1401" s="276"/>
      <c r="F1401" s="77" t="s">
        <v>275</v>
      </c>
      <c r="G1401" s="93">
        <f>SUM(G1402)</f>
        <v>1103462</v>
      </c>
      <c r="H1401" s="93">
        <f>SUM(H1402)</f>
        <v>1103462</v>
      </c>
      <c r="I1401" s="93">
        <f>SUM(I1402)</f>
        <v>0</v>
      </c>
      <c r="J1401" s="93">
        <f>SUM(J1402)</f>
        <v>0</v>
      </c>
      <c r="K1401" s="94">
        <f t="shared" ref="K1401:K1407" si="175">SUM(H1401:J1401)</f>
        <v>1103462</v>
      </c>
      <c r="L1401" s="95">
        <f t="shared" ref="L1401:L1423" si="176">K1401/G1401*100</f>
        <v>100</v>
      </c>
      <c r="M1401" s="93">
        <f t="shared" ref="M1401:M1423" si="177">K1401-G1401</f>
        <v>0</v>
      </c>
    </row>
    <row r="1402" spans="1:13" x14ac:dyDescent="0.2">
      <c r="A1402" s="4"/>
      <c r="B1402" s="3"/>
      <c r="C1402" s="4"/>
      <c r="D1402" s="96">
        <v>610000</v>
      </c>
      <c r="E1402" s="281"/>
      <c r="F1402" s="97" t="s">
        <v>242</v>
      </c>
      <c r="G1402" s="93">
        <f>SUM(G1403+G1414+G1415)</f>
        <v>1103462</v>
      </c>
      <c r="H1402" s="93">
        <f>SUM(H1403+H1414+H1415)</f>
        <v>1103462</v>
      </c>
      <c r="I1402" s="93">
        <f>SUM(I1403+I1414+I1415)</f>
        <v>0</v>
      </c>
      <c r="J1402" s="93">
        <f>SUM(J1403+J1414+J1415)</f>
        <v>0</v>
      </c>
      <c r="K1402" s="94">
        <f t="shared" si="175"/>
        <v>1103462</v>
      </c>
      <c r="L1402" s="95">
        <f t="shared" si="176"/>
        <v>100</v>
      </c>
      <c r="M1402" s="93">
        <f t="shared" si="177"/>
        <v>0</v>
      </c>
    </row>
    <row r="1403" spans="1:13" x14ac:dyDescent="0.2">
      <c r="A1403" s="4"/>
      <c r="B1403" s="4"/>
      <c r="C1403" s="4"/>
      <c r="D1403" s="9">
        <v>611000</v>
      </c>
      <c r="E1403" s="259"/>
      <c r="F1403" s="10" t="s">
        <v>13</v>
      </c>
      <c r="G1403" s="40">
        <f>SUM(G1404+G1408)</f>
        <v>1051198</v>
      </c>
      <c r="H1403" s="40">
        <f>SUM(H1404+H1408)</f>
        <v>1051198</v>
      </c>
      <c r="I1403" s="40">
        <f>SUM(I1404+I1408)</f>
        <v>0</v>
      </c>
      <c r="J1403" s="40">
        <f>SUM(J1404+J1408)</f>
        <v>0</v>
      </c>
      <c r="K1403" s="47">
        <f t="shared" si="175"/>
        <v>1051198</v>
      </c>
      <c r="L1403" s="101">
        <f t="shared" si="176"/>
        <v>100</v>
      </c>
      <c r="M1403" s="102">
        <f t="shared" si="177"/>
        <v>0</v>
      </c>
    </row>
    <row r="1404" spans="1:13" x14ac:dyDescent="0.2">
      <c r="A1404" s="4"/>
      <c r="B1404" s="4"/>
      <c r="C1404" s="4"/>
      <c r="D1404" s="11">
        <v>611100</v>
      </c>
      <c r="E1404" s="257" t="s">
        <v>435</v>
      </c>
      <c r="F1404" s="10" t="s">
        <v>317</v>
      </c>
      <c r="G1404" s="45">
        <f>SUM(G1405:G1407)</f>
        <v>878385</v>
      </c>
      <c r="H1404" s="45">
        <f>SUM(H1405:H1407)</f>
        <v>878385</v>
      </c>
      <c r="I1404" s="45">
        <f>SUM(I1405:I1407)</f>
        <v>0</v>
      </c>
      <c r="J1404" s="45">
        <f>SUM(J1405:J1407)</f>
        <v>0</v>
      </c>
      <c r="K1404" s="47">
        <f t="shared" si="175"/>
        <v>878385</v>
      </c>
      <c r="L1404" s="101">
        <f t="shared" si="176"/>
        <v>100</v>
      </c>
      <c r="M1404" s="102">
        <f t="shared" si="177"/>
        <v>0</v>
      </c>
    </row>
    <row r="1405" spans="1:13" x14ac:dyDescent="0.2">
      <c r="A1405" s="4"/>
      <c r="B1405" s="4"/>
      <c r="C1405" s="4"/>
      <c r="D1405" s="12">
        <v>611110</v>
      </c>
      <c r="E1405" s="255"/>
      <c r="F1405" s="5" t="s">
        <v>255</v>
      </c>
      <c r="G1405" s="41">
        <v>599286</v>
      </c>
      <c r="H1405" s="41">
        <v>599286</v>
      </c>
      <c r="I1405" s="46"/>
      <c r="J1405" s="46"/>
      <c r="K1405" s="46">
        <f t="shared" si="175"/>
        <v>599286</v>
      </c>
      <c r="L1405" s="103">
        <f t="shared" si="176"/>
        <v>100</v>
      </c>
      <c r="M1405" s="75">
        <f t="shared" si="177"/>
        <v>0</v>
      </c>
    </row>
    <row r="1406" spans="1:13" x14ac:dyDescent="0.2">
      <c r="A1406" s="4"/>
      <c r="B1406" s="4"/>
      <c r="C1406" s="4"/>
      <c r="D1406" s="12">
        <v>611130</v>
      </c>
      <c r="E1406" s="255"/>
      <c r="F1406" s="5" t="s">
        <v>14</v>
      </c>
      <c r="G1406" s="41">
        <v>272299</v>
      </c>
      <c r="H1406" s="41">
        <v>272299</v>
      </c>
      <c r="I1406" s="46"/>
      <c r="J1406" s="46"/>
      <c r="K1406" s="46">
        <f t="shared" si="175"/>
        <v>272299</v>
      </c>
      <c r="L1406" s="103">
        <f t="shared" si="176"/>
        <v>100</v>
      </c>
      <c r="M1406" s="75">
        <f t="shared" si="177"/>
        <v>0</v>
      </c>
    </row>
    <row r="1407" spans="1:13" x14ac:dyDescent="0.2">
      <c r="A1407" s="4"/>
      <c r="B1407" s="4"/>
      <c r="C1407" s="4"/>
      <c r="D1407" s="12">
        <v>611155</v>
      </c>
      <c r="E1407" s="255"/>
      <c r="F1407" s="5" t="s">
        <v>18</v>
      </c>
      <c r="G1407" s="41">
        <v>6800</v>
      </c>
      <c r="H1407" s="41">
        <v>6800</v>
      </c>
      <c r="I1407" s="46"/>
      <c r="J1407" s="46"/>
      <c r="K1407" s="46">
        <f t="shared" si="175"/>
        <v>6800</v>
      </c>
      <c r="L1407" s="103">
        <f t="shared" si="176"/>
        <v>100</v>
      </c>
      <c r="M1407" s="75">
        <f t="shared" si="177"/>
        <v>0</v>
      </c>
    </row>
    <row r="1408" spans="1:13" x14ac:dyDescent="0.2">
      <c r="A1408" s="4"/>
      <c r="B1408" s="4"/>
      <c r="C1408" s="4"/>
      <c r="D1408" s="11">
        <v>611200</v>
      </c>
      <c r="E1408" s="257" t="s">
        <v>435</v>
      </c>
      <c r="F1408" s="10" t="s">
        <v>318</v>
      </c>
      <c r="G1408" s="45">
        <f>SUM(G1409:G1413)</f>
        <v>172813</v>
      </c>
      <c r="H1408" s="45">
        <f>SUM(H1409:H1413)</f>
        <v>172813</v>
      </c>
      <c r="I1408" s="45">
        <f>SUM(I1409:I1413)</f>
        <v>0</v>
      </c>
      <c r="J1408" s="45">
        <f>SUM(J1409:J1413)</f>
        <v>0</v>
      </c>
      <c r="K1408" s="45">
        <f>SUM(K1409:K1413)</f>
        <v>172813</v>
      </c>
      <c r="L1408" s="101">
        <f t="shared" si="176"/>
        <v>100</v>
      </c>
      <c r="M1408" s="102">
        <f t="shared" si="177"/>
        <v>0</v>
      </c>
    </row>
    <row r="1409" spans="1:15" x14ac:dyDescent="0.2">
      <c r="A1409" s="4"/>
      <c r="B1409" s="4"/>
      <c r="C1409" s="4"/>
      <c r="D1409" s="12">
        <v>611211</v>
      </c>
      <c r="E1409" s="255"/>
      <c r="F1409" s="5" t="s">
        <v>310</v>
      </c>
      <c r="G1409" s="41">
        <v>38287</v>
      </c>
      <c r="H1409" s="41">
        <v>38287</v>
      </c>
      <c r="I1409" s="46"/>
      <c r="J1409" s="46"/>
      <c r="K1409" s="46">
        <f t="shared" ref="K1409:K1423" si="178">SUM(H1409:J1409)</f>
        <v>38287</v>
      </c>
      <c r="L1409" s="103">
        <f t="shared" si="176"/>
        <v>100</v>
      </c>
      <c r="M1409" s="75">
        <f t="shared" si="177"/>
        <v>0</v>
      </c>
    </row>
    <row r="1410" spans="1:15" x14ac:dyDescent="0.2">
      <c r="A1410" s="4"/>
      <c r="B1410" s="4"/>
      <c r="C1410" s="4"/>
      <c r="D1410" s="12">
        <v>611221</v>
      </c>
      <c r="E1410" s="255"/>
      <c r="F1410" s="5" t="s">
        <v>15</v>
      </c>
      <c r="G1410" s="41">
        <v>100672</v>
      </c>
      <c r="H1410" s="41">
        <v>100672</v>
      </c>
      <c r="I1410" s="46"/>
      <c r="J1410" s="46"/>
      <c r="K1410" s="46">
        <f t="shared" si="178"/>
        <v>100672</v>
      </c>
      <c r="L1410" s="103">
        <f t="shared" si="176"/>
        <v>100</v>
      </c>
      <c r="M1410" s="75">
        <f t="shared" si="177"/>
        <v>0</v>
      </c>
    </row>
    <row r="1411" spans="1:15" x14ac:dyDescent="0.2">
      <c r="A1411" s="4"/>
      <c r="B1411" s="4"/>
      <c r="C1411" s="4"/>
      <c r="D1411" s="4">
        <v>611224</v>
      </c>
      <c r="E1411" s="258"/>
      <c r="F1411" s="5" t="s">
        <v>16</v>
      </c>
      <c r="G1411" s="41">
        <v>20254</v>
      </c>
      <c r="H1411" s="41">
        <v>20254</v>
      </c>
      <c r="I1411" s="46"/>
      <c r="J1411" s="46"/>
      <c r="K1411" s="46">
        <f t="shared" si="178"/>
        <v>20254</v>
      </c>
      <c r="L1411" s="103">
        <f t="shared" si="176"/>
        <v>100</v>
      </c>
      <c r="M1411" s="75">
        <f t="shared" si="177"/>
        <v>0</v>
      </c>
    </row>
    <row r="1412" spans="1:15" x14ac:dyDescent="0.2">
      <c r="A1412" s="4"/>
      <c r="B1412" s="4"/>
      <c r="C1412" s="4"/>
      <c r="D1412" s="4">
        <v>611225</v>
      </c>
      <c r="E1412" s="258"/>
      <c r="F1412" s="5" t="s">
        <v>17</v>
      </c>
      <c r="G1412" s="41"/>
      <c r="H1412" s="41"/>
      <c r="I1412" s="46"/>
      <c r="J1412" s="46"/>
      <c r="K1412" s="46">
        <f t="shared" si="178"/>
        <v>0</v>
      </c>
      <c r="L1412" s="103" t="e">
        <f t="shared" si="176"/>
        <v>#DIV/0!</v>
      </c>
      <c r="M1412" s="75">
        <f t="shared" si="177"/>
        <v>0</v>
      </c>
    </row>
    <row r="1413" spans="1:15" x14ac:dyDescent="0.2">
      <c r="A1413" s="77"/>
      <c r="B1413" s="4"/>
      <c r="C1413" s="4"/>
      <c r="D1413" s="4">
        <v>611227</v>
      </c>
      <c r="E1413" s="258"/>
      <c r="F1413" s="5" t="s">
        <v>19</v>
      </c>
      <c r="G1413" s="41">
        <v>13600</v>
      </c>
      <c r="H1413" s="41">
        <v>13600</v>
      </c>
      <c r="I1413" s="46"/>
      <c r="J1413" s="46"/>
      <c r="K1413" s="46">
        <f t="shared" si="178"/>
        <v>13600</v>
      </c>
      <c r="L1413" s="103">
        <f t="shared" si="176"/>
        <v>100</v>
      </c>
      <c r="M1413" s="75">
        <f t="shared" si="177"/>
        <v>0</v>
      </c>
    </row>
    <row r="1414" spans="1:15" x14ac:dyDescent="0.2">
      <c r="A1414" s="247"/>
      <c r="B1414" s="4"/>
      <c r="C1414" s="4"/>
      <c r="D1414" s="9">
        <v>612100</v>
      </c>
      <c r="E1414" s="259" t="s">
        <v>435</v>
      </c>
      <c r="F1414" s="10" t="s">
        <v>20</v>
      </c>
      <c r="G1414" s="40">
        <v>43919</v>
      </c>
      <c r="H1414" s="40">
        <v>43919</v>
      </c>
      <c r="I1414" s="47"/>
      <c r="J1414" s="47"/>
      <c r="K1414" s="47">
        <f t="shared" si="178"/>
        <v>43919</v>
      </c>
      <c r="L1414" s="101">
        <f t="shared" si="176"/>
        <v>100</v>
      </c>
      <c r="M1414" s="102">
        <f t="shared" si="177"/>
        <v>0</v>
      </c>
    </row>
    <row r="1415" spans="1:15" x14ac:dyDescent="0.2">
      <c r="A1415" s="247"/>
      <c r="B1415" s="4"/>
      <c r="C1415" s="4"/>
      <c r="D1415" s="9">
        <v>613000</v>
      </c>
      <c r="E1415" s="259"/>
      <c r="F1415" s="10" t="s">
        <v>185</v>
      </c>
      <c r="G1415" s="45">
        <f>SUM(G1416+G1419)</f>
        <v>8345</v>
      </c>
      <c r="H1415" s="45">
        <f>SUM(H1416+H1419)</f>
        <v>8345</v>
      </c>
      <c r="I1415" s="45">
        <f>SUM(I1416+I1419)</f>
        <v>0</v>
      </c>
      <c r="J1415" s="45">
        <f>SUM(J1416+J1419)</f>
        <v>0</v>
      </c>
      <c r="K1415" s="47">
        <f t="shared" si="178"/>
        <v>8345</v>
      </c>
      <c r="L1415" s="101">
        <f t="shared" si="176"/>
        <v>100</v>
      </c>
      <c r="M1415" s="102">
        <f t="shared" si="177"/>
        <v>0</v>
      </c>
    </row>
    <row r="1416" spans="1:15" s="241" customFormat="1" x14ac:dyDescent="0.2">
      <c r="A1416" s="4"/>
      <c r="B1416" s="77"/>
      <c r="C1416" s="77"/>
      <c r="D1416" s="239">
        <v>613100</v>
      </c>
      <c r="E1416" s="272"/>
      <c r="F1416" s="234" t="s">
        <v>175</v>
      </c>
      <c r="G1416" s="249">
        <f>G1417+G1418</f>
        <v>0</v>
      </c>
      <c r="H1416" s="249">
        <f>H1417+H1418</f>
        <v>0</v>
      </c>
      <c r="I1416" s="249">
        <f>I1417+I1418</f>
        <v>0</v>
      </c>
      <c r="J1416" s="249">
        <f>J1417+J1418</f>
        <v>0</v>
      </c>
      <c r="K1416" s="47">
        <f t="shared" si="178"/>
        <v>0</v>
      </c>
      <c r="L1416" s="101" t="e">
        <f t="shared" si="176"/>
        <v>#DIV/0!</v>
      </c>
      <c r="M1416" s="102">
        <f t="shared" si="177"/>
        <v>0</v>
      </c>
    </row>
    <row r="1417" spans="1:15" s="253" customFormat="1" x14ac:dyDescent="0.2">
      <c r="A1417" s="4"/>
      <c r="B1417" s="247"/>
      <c r="C1417" s="247"/>
      <c r="D1417" s="247">
        <v>613110</v>
      </c>
      <c r="E1417" s="279"/>
      <c r="F1417" s="252" t="s">
        <v>174</v>
      </c>
      <c r="G1417" s="250">
        <v>0</v>
      </c>
      <c r="H1417" s="250">
        <v>0</v>
      </c>
      <c r="I1417" s="250"/>
      <c r="J1417" s="250"/>
      <c r="K1417" s="254">
        <f t="shared" si="178"/>
        <v>0</v>
      </c>
      <c r="L1417" s="103" t="e">
        <f t="shared" si="176"/>
        <v>#DIV/0!</v>
      </c>
      <c r="M1417" s="75">
        <f t="shared" si="177"/>
        <v>0</v>
      </c>
    </row>
    <row r="1418" spans="1:15" s="253" customFormat="1" x14ac:dyDescent="0.2">
      <c r="A1418" s="4"/>
      <c r="B1418" s="247"/>
      <c r="C1418" s="247"/>
      <c r="D1418" s="247">
        <v>613120</v>
      </c>
      <c r="E1418" s="279"/>
      <c r="F1418" s="252" t="s">
        <v>22</v>
      </c>
      <c r="G1418" s="250">
        <v>0</v>
      </c>
      <c r="H1418" s="250">
        <v>0</v>
      </c>
      <c r="I1418" s="250"/>
      <c r="J1418" s="250"/>
      <c r="K1418" s="254">
        <f t="shared" si="178"/>
        <v>0</v>
      </c>
      <c r="L1418" s="103" t="e">
        <f t="shared" si="176"/>
        <v>#DIV/0!</v>
      </c>
      <c r="M1418" s="75">
        <f t="shared" si="177"/>
        <v>0</v>
      </c>
      <c r="O1418"/>
    </row>
    <row r="1419" spans="1:15" ht="33.75" x14ac:dyDescent="0.2">
      <c r="A1419" s="4"/>
      <c r="B1419" s="4"/>
      <c r="C1419" s="4"/>
      <c r="D1419" s="11">
        <v>613900</v>
      </c>
      <c r="E1419" s="257" t="s">
        <v>435</v>
      </c>
      <c r="F1419" s="14" t="s">
        <v>284</v>
      </c>
      <c r="G1419" s="45">
        <f>SUM(G1420:G1422)</f>
        <v>8345</v>
      </c>
      <c r="H1419" s="45">
        <f>SUM(H1420:H1422)</f>
        <v>8345</v>
      </c>
      <c r="I1419" s="45">
        <f>SUM(I1420:I1422)</f>
        <v>0</v>
      </c>
      <c r="J1419" s="45">
        <f>SUM(J1420:J1422)</f>
        <v>0</v>
      </c>
      <c r="K1419" s="47">
        <f t="shared" si="178"/>
        <v>8345</v>
      </c>
      <c r="L1419" s="101">
        <f t="shared" si="176"/>
        <v>100</v>
      </c>
      <c r="M1419" s="102">
        <f t="shared" si="177"/>
        <v>0</v>
      </c>
    </row>
    <row r="1420" spans="1:15" ht="22.5" x14ac:dyDescent="0.2">
      <c r="A1420" s="4"/>
      <c r="B1420" s="4"/>
      <c r="C1420" s="4"/>
      <c r="D1420" s="4">
        <v>613976</v>
      </c>
      <c r="E1420" s="258"/>
      <c r="F1420" s="1" t="s">
        <v>322</v>
      </c>
      <c r="G1420" s="41">
        <v>4500</v>
      </c>
      <c r="H1420" s="41">
        <v>4500</v>
      </c>
      <c r="I1420" s="46"/>
      <c r="J1420" s="46"/>
      <c r="K1420" s="46">
        <f t="shared" si="178"/>
        <v>4500</v>
      </c>
      <c r="L1420" s="103">
        <f t="shared" si="176"/>
        <v>100</v>
      </c>
      <c r="M1420" s="75">
        <f t="shared" si="177"/>
        <v>0</v>
      </c>
    </row>
    <row r="1421" spans="1:15" x14ac:dyDescent="0.2">
      <c r="B1421" s="4"/>
      <c r="C1421" s="4"/>
      <c r="D1421" s="4">
        <v>613980</v>
      </c>
      <c r="E1421" s="258"/>
      <c r="F1421" s="1" t="s">
        <v>266</v>
      </c>
      <c r="G1421" s="41">
        <v>792</v>
      </c>
      <c r="H1421" s="41">
        <v>792</v>
      </c>
      <c r="I1421" s="46"/>
      <c r="J1421" s="46"/>
      <c r="K1421" s="46">
        <f t="shared" si="178"/>
        <v>792</v>
      </c>
      <c r="L1421" s="103">
        <f t="shared" si="176"/>
        <v>100</v>
      </c>
      <c r="M1421" s="75">
        <f t="shared" si="177"/>
        <v>0</v>
      </c>
    </row>
    <row r="1422" spans="1:15" ht="22.5" x14ac:dyDescent="0.2">
      <c r="A1422" s="4"/>
      <c r="B1422" s="4"/>
      <c r="C1422" s="4"/>
      <c r="D1422" s="4">
        <v>613983</v>
      </c>
      <c r="E1422" s="258"/>
      <c r="F1422" s="1" t="s">
        <v>252</v>
      </c>
      <c r="G1422" s="41">
        <v>3053</v>
      </c>
      <c r="H1422" s="41">
        <v>3053</v>
      </c>
      <c r="I1422" s="46"/>
      <c r="J1422" s="46"/>
      <c r="K1422" s="46">
        <f t="shared" si="178"/>
        <v>3053</v>
      </c>
      <c r="L1422" s="103">
        <f t="shared" si="176"/>
        <v>100</v>
      </c>
      <c r="M1422" s="75">
        <f t="shared" si="177"/>
        <v>0</v>
      </c>
    </row>
    <row r="1423" spans="1:15" x14ac:dyDescent="0.2">
      <c r="A1423" s="5"/>
      <c r="B1423" s="4"/>
      <c r="C1423" s="4"/>
      <c r="D1423" s="4"/>
      <c r="E1423" s="258"/>
      <c r="F1423" s="2" t="s">
        <v>46</v>
      </c>
      <c r="G1423" s="89">
        <v>26</v>
      </c>
      <c r="H1423" s="89">
        <v>26</v>
      </c>
      <c r="I1423" s="90"/>
      <c r="J1423" s="90"/>
      <c r="K1423" s="84">
        <f t="shared" si="178"/>
        <v>26</v>
      </c>
      <c r="L1423" s="95">
        <f t="shared" si="176"/>
        <v>100</v>
      </c>
      <c r="M1423" s="93">
        <f t="shared" si="177"/>
        <v>0</v>
      </c>
    </row>
    <row r="1424" spans="1:15" x14ac:dyDescent="0.2">
      <c r="A1424" s="298"/>
      <c r="B1424" s="212"/>
      <c r="C1424" s="212"/>
      <c r="D1424" s="212"/>
      <c r="E1424" s="282"/>
      <c r="F1424" s="213"/>
      <c r="G1424" s="49"/>
      <c r="H1424" s="49"/>
      <c r="I1424" s="49"/>
      <c r="J1424" s="49"/>
      <c r="K1424" s="49"/>
      <c r="L1424" s="32"/>
      <c r="M1424" s="210"/>
    </row>
    <row r="1425" spans="1:13" x14ac:dyDescent="0.2">
      <c r="A1425" s="299"/>
      <c r="B1425" s="28"/>
      <c r="C1425" s="28"/>
      <c r="D1425" s="28"/>
      <c r="E1425" s="283"/>
      <c r="F1425" s="29"/>
      <c r="G1425" s="57"/>
      <c r="H1425" s="57"/>
      <c r="I1425" s="57"/>
      <c r="J1425" s="57"/>
      <c r="K1425" s="57"/>
      <c r="L1425" s="35"/>
      <c r="M1425" s="23"/>
    </row>
    <row r="1426" spans="1:13" ht="12.75" customHeight="1" x14ac:dyDescent="0.2">
      <c r="A1426" s="5" t="s">
        <v>48</v>
      </c>
      <c r="B1426" s="5" t="s">
        <v>49</v>
      </c>
      <c r="C1426" s="5" t="s">
        <v>50</v>
      </c>
      <c r="D1426" s="3" t="s">
        <v>7</v>
      </c>
      <c r="E1426" s="81" t="s">
        <v>130</v>
      </c>
      <c r="F1426" s="3" t="s">
        <v>51</v>
      </c>
      <c r="G1426" s="520" t="s">
        <v>558</v>
      </c>
      <c r="H1426" s="514" t="s">
        <v>328</v>
      </c>
      <c r="I1426" s="514" t="s">
        <v>500</v>
      </c>
      <c r="J1426" s="516" t="s">
        <v>324</v>
      </c>
      <c r="K1426" s="512" t="s">
        <v>586</v>
      </c>
      <c r="L1426" s="15" t="s">
        <v>52</v>
      </c>
      <c r="M1426" s="3" t="s">
        <v>123</v>
      </c>
    </row>
    <row r="1427" spans="1:13" ht="31.5" customHeight="1" x14ac:dyDescent="0.2">
      <c r="A1427" s="5" t="s">
        <v>53</v>
      </c>
      <c r="B1427" s="5"/>
      <c r="C1427" s="5" t="s">
        <v>54</v>
      </c>
      <c r="D1427" s="3" t="s">
        <v>11</v>
      </c>
      <c r="E1427" s="81" t="s">
        <v>131</v>
      </c>
      <c r="F1427" s="3" t="s">
        <v>55</v>
      </c>
      <c r="G1427" s="522"/>
      <c r="H1427" s="515"/>
      <c r="I1427" s="513"/>
      <c r="J1427" s="517"/>
      <c r="K1427" s="523"/>
      <c r="L1427" s="15" t="s">
        <v>325</v>
      </c>
      <c r="M1427" s="3" t="s">
        <v>326</v>
      </c>
    </row>
    <row r="1428" spans="1:13" x14ac:dyDescent="0.2">
      <c r="A1428" s="5">
        <v>1</v>
      </c>
      <c r="B1428" s="4">
        <v>2</v>
      </c>
      <c r="C1428" s="85">
        <v>3</v>
      </c>
      <c r="D1428" s="85">
        <v>4</v>
      </c>
      <c r="E1428" s="275">
        <v>5</v>
      </c>
      <c r="F1428" s="85">
        <v>6</v>
      </c>
      <c r="G1428" s="85">
        <v>7</v>
      </c>
      <c r="H1428" s="85">
        <v>8</v>
      </c>
      <c r="I1428" s="85">
        <v>9</v>
      </c>
      <c r="J1428" s="85">
        <v>10</v>
      </c>
      <c r="K1428" s="209" t="s">
        <v>327</v>
      </c>
      <c r="L1428" s="86">
        <v>12</v>
      </c>
      <c r="M1428" s="85">
        <v>13</v>
      </c>
    </row>
    <row r="1429" spans="1:13" x14ac:dyDescent="0.2">
      <c r="A1429" s="5">
        <v>16</v>
      </c>
      <c r="B1429" s="4"/>
      <c r="C1429" s="5"/>
      <c r="D1429" s="3"/>
      <c r="E1429" s="81"/>
      <c r="F1429" s="10" t="s">
        <v>80</v>
      </c>
      <c r="G1429" s="41"/>
      <c r="H1429" s="41"/>
      <c r="I1429" s="46"/>
      <c r="J1429" s="46"/>
      <c r="K1429" s="46"/>
      <c r="L1429" s="27"/>
      <c r="M1429" s="5"/>
    </row>
    <row r="1430" spans="1:13" x14ac:dyDescent="0.2">
      <c r="A1430" s="4"/>
      <c r="B1430" s="3" t="s">
        <v>65</v>
      </c>
      <c r="C1430" s="3" t="s">
        <v>58</v>
      </c>
      <c r="D1430" s="3"/>
      <c r="E1430" s="81"/>
      <c r="F1430" s="9" t="s">
        <v>2</v>
      </c>
      <c r="G1430" s="41"/>
      <c r="H1430" s="41"/>
      <c r="I1430" s="46"/>
      <c r="J1430" s="46"/>
      <c r="K1430" s="46"/>
      <c r="L1430" s="27"/>
      <c r="M1430" s="5"/>
    </row>
    <row r="1431" spans="1:13" x14ac:dyDescent="0.2">
      <c r="A1431" s="4"/>
      <c r="B1431" s="4"/>
      <c r="C1431" s="4"/>
      <c r="D1431" s="92"/>
      <c r="E1431" s="276"/>
      <c r="F1431" s="77" t="s">
        <v>275</v>
      </c>
      <c r="G1431" s="98">
        <f>SUM(G1432+G1471)</f>
        <v>1865103</v>
      </c>
      <c r="H1431" s="98">
        <f>SUM(H1432+H1471)</f>
        <v>1655103</v>
      </c>
      <c r="I1431" s="98">
        <f>SUM(I1432+I1471)</f>
        <v>10000</v>
      </c>
      <c r="J1431" s="98">
        <f>SUM(J1432+J1471)</f>
        <v>200000</v>
      </c>
      <c r="K1431" s="99">
        <f t="shared" ref="K1431:K1470" si="179">SUM(H1431:J1431)</f>
        <v>1865103</v>
      </c>
      <c r="L1431" s="95">
        <f t="shared" ref="L1431:L1477" si="180">K1431/G1431*100</f>
        <v>100</v>
      </c>
      <c r="M1431" s="93">
        <f t="shared" ref="M1431:M1477" si="181">K1431-G1431</f>
        <v>0</v>
      </c>
    </row>
    <row r="1432" spans="1:13" x14ac:dyDescent="0.2">
      <c r="A1432" s="4"/>
      <c r="B1432" s="4"/>
      <c r="C1432" s="4"/>
      <c r="D1432" s="96">
        <v>610000</v>
      </c>
      <c r="E1432" s="281"/>
      <c r="F1432" s="97" t="s">
        <v>242</v>
      </c>
      <c r="G1432" s="98">
        <f>SUM(G1433+G1444+G1445)</f>
        <v>1440103</v>
      </c>
      <c r="H1432" s="98">
        <f>SUM(H1433+H1444+H1445)</f>
        <v>1430103</v>
      </c>
      <c r="I1432" s="98">
        <f>SUM(I1433+I1444+I1445)</f>
        <v>10000</v>
      </c>
      <c r="J1432" s="98">
        <f>SUM(J1433+J1444+J1445)</f>
        <v>0</v>
      </c>
      <c r="K1432" s="99">
        <f t="shared" si="179"/>
        <v>1440103</v>
      </c>
      <c r="L1432" s="95">
        <f t="shared" si="180"/>
        <v>100</v>
      </c>
      <c r="M1432" s="93">
        <f t="shared" si="181"/>
        <v>0</v>
      </c>
    </row>
    <row r="1433" spans="1:13" x14ac:dyDescent="0.2">
      <c r="A1433" s="4"/>
      <c r="B1433" s="4"/>
      <c r="C1433" s="4"/>
      <c r="D1433" s="9">
        <v>611000</v>
      </c>
      <c r="E1433" s="259"/>
      <c r="F1433" s="10" t="s">
        <v>13</v>
      </c>
      <c r="G1433" s="45">
        <f>SUM(G1434+G1438)</f>
        <v>1222488</v>
      </c>
      <c r="H1433" s="45">
        <f>SUM(H1434+H1438)</f>
        <v>1222488</v>
      </c>
      <c r="I1433" s="45">
        <f>SUM(I1434+I1438)</f>
        <v>0</v>
      </c>
      <c r="J1433" s="45">
        <f>SUM(J1434+J1438)</f>
        <v>0</v>
      </c>
      <c r="K1433" s="50">
        <f t="shared" si="179"/>
        <v>1222488</v>
      </c>
      <c r="L1433" s="101">
        <f t="shared" si="180"/>
        <v>100</v>
      </c>
      <c r="M1433" s="102">
        <f t="shared" si="181"/>
        <v>0</v>
      </c>
    </row>
    <row r="1434" spans="1:13" x14ac:dyDescent="0.2">
      <c r="A1434" s="4"/>
      <c r="B1434" s="4"/>
      <c r="C1434" s="4"/>
      <c r="D1434" s="11">
        <v>611100</v>
      </c>
      <c r="E1434" s="257" t="s">
        <v>436</v>
      </c>
      <c r="F1434" s="10" t="s">
        <v>317</v>
      </c>
      <c r="G1434" s="45">
        <f>SUM(G1435:G1437)</f>
        <v>980935</v>
      </c>
      <c r="H1434" s="45">
        <f>SUM(H1435:H1437)</f>
        <v>980935</v>
      </c>
      <c r="I1434" s="45">
        <f>SUM(I1435:I1437)</f>
        <v>0</v>
      </c>
      <c r="J1434" s="45">
        <f>SUM(J1435:J1437)</f>
        <v>0</v>
      </c>
      <c r="K1434" s="50">
        <f t="shared" si="179"/>
        <v>980935</v>
      </c>
      <c r="L1434" s="101">
        <f t="shared" si="180"/>
        <v>100</v>
      </c>
      <c r="M1434" s="102">
        <f t="shared" si="181"/>
        <v>0</v>
      </c>
    </row>
    <row r="1435" spans="1:13" x14ac:dyDescent="0.2">
      <c r="A1435" s="4"/>
      <c r="B1435" s="4"/>
      <c r="C1435" s="4"/>
      <c r="D1435" s="12">
        <v>611110</v>
      </c>
      <c r="E1435" s="255"/>
      <c r="F1435" s="5" t="s">
        <v>255</v>
      </c>
      <c r="G1435" s="41">
        <v>666845</v>
      </c>
      <c r="H1435" s="41">
        <v>666845</v>
      </c>
      <c r="I1435" s="46"/>
      <c r="J1435" s="46"/>
      <c r="K1435" s="83">
        <f t="shared" si="179"/>
        <v>666845</v>
      </c>
      <c r="L1435" s="103">
        <f t="shared" si="180"/>
        <v>100</v>
      </c>
      <c r="M1435" s="75">
        <f t="shared" si="181"/>
        <v>0</v>
      </c>
    </row>
    <row r="1436" spans="1:13" x14ac:dyDescent="0.2">
      <c r="A1436" s="4"/>
      <c r="B1436" s="4"/>
      <c r="C1436" s="4"/>
      <c r="D1436" s="12">
        <v>611130</v>
      </c>
      <c r="E1436" s="255"/>
      <c r="F1436" s="5" t="s">
        <v>14</v>
      </c>
      <c r="G1436" s="41">
        <v>304090</v>
      </c>
      <c r="H1436" s="41">
        <v>304090</v>
      </c>
      <c r="I1436" s="46"/>
      <c r="J1436" s="46"/>
      <c r="K1436" s="83">
        <f t="shared" si="179"/>
        <v>304090</v>
      </c>
      <c r="L1436" s="103">
        <f t="shared" si="180"/>
        <v>100</v>
      </c>
      <c r="M1436" s="75">
        <f t="shared" si="181"/>
        <v>0</v>
      </c>
    </row>
    <row r="1437" spans="1:13" x14ac:dyDescent="0.2">
      <c r="A1437" s="4"/>
      <c r="B1437" s="4"/>
      <c r="C1437" s="4"/>
      <c r="D1437" s="12">
        <v>611155</v>
      </c>
      <c r="E1437" s="255"/>
      <c r="F1437" s="5" t="s">
        <v>18</v>
      </c>
      <c r="G1437" s="41">
        <v>10000</v>
      </c>
      <c r="H1437" s="41">
        <v>10000</v>
      </c>
      <c r="I1437" s="46"/>
      <c r="J1437" s="46"/>
      <c r="K1437" s="83">
        <f t="shared" si="179"/>
        <v>10000</v>
      </c>
      <c r="L1437" s="103">
        <f t="shared" si="180"/>
        <v>100</v>
      </c>
      <c r="M1437" s="75">
        <f t="shared" si="181"/>
        <v>0</v>
      </c>
    </row>
    <row r="1438" spans="1:13" x14ac:dyDescent="0.2">
      <c r="A1438" s="4"/>
      <c r="B1438" s="4"/>
      <c r="C1438" s="4"/>
      <c r="D1438" s="11">
        <v>611200</v>
      </c>
      <c r="E1438" s="257" t="s">
        <v>436</v>
      </c>
      <c r="F1438" s="10" t="s">
        <v>318</v>
      </c>
      <c r="G1438" s="45">
        <f>SUM(G1439:G1443)</f>
        <v>241553</v>
      </c>
      <c r="H1438" s="45">
        <f>SUM(H1439:H1443)</f>
        <v>241553</v>
      </c>
      <c r="I1438" s="45">
        <f>SUM(I1439:I1443)</f>
        <v>0</v>
      </c>
      <c r="J1438" s="45">
        <f>SUM(J1439:J1443)</f>
        <v>0</v>
      </c>
      <c r="K1438" s="50">
        <f t="shared" si="179"/>
        <v>241553</v>
      </c>
      <c r="L1438" s="101">
        <f t="shared" si="180"/>
        <v>100</v>
      </c>
      <c r="M1438" s="102">
        <f t="shared" si="181"/>
        <v>0</v>
      </c>
    </row>
    <row r="1439" spans="1:13" x14ac:dyDescent="0.2">
      <c r="A1439" s="4"/>
      <c r="B1439" s="4"/>
      <c r="C1439" s="4"/>
      <c r="D1439" s="12">
        <v>611211</v>
      </c>
      <c r="E1439" s="255"/>
      <c r="F1439" s="5" t="s">
        <v>310</v>
      </c>
      <c r="G1439" s="41">
        <v>37680</v>
      </c>
      <c r="H1439" s="41">
        <v>37680</v>
      </c>
      <c r="I1439" s="46"/>
      <c r="J1439" s="46"/>
      <c r="K1439" s="83">
        <f t="shared" si="179"/>
        <v>37680</v>
      </c>
      <c r="L1439" s="103">
        <f t="shared" si="180"/>
        <v>100</v>
      </c>
      <c r="M1439" s="75">
        <f t="shared" si="181"/>
        <v>0</v>
      </c>
    </row>
    <row r="1440" spans="1:13" x14ac:dyDescent="0.2">
      <c r="A1440" s="4"/>
      <c r="B1440" s="4"/>
      <c r="C1440" s="4"/>
      <c r="D1440" s="12">
        <v>611221</v>
      </c>
      <c r="E1440" s="255"/>
      <c r="F1440" s="5" t="s">
        <v>15</v>
      </c>
      <c r="G1440" s="41">
        <v>127776</v>
      </c>
      <c r="H1440" s="41">
        <v>127776</v>
      </c>
      <c r="I1440" s="46"/>
      <c r="J1440" s="46"/>
      <c r="K1440" s="83">
        <f t="shared" si="179"/>
        <v>127776</v>
      </c>
      <c r="L1440" s="103">
        <f t="shared" si="180"/>
        <v>100</v>
      </c>
      <c r="M1440" s="75">
        <f t="shared" si="181"/>
        <v>0</v>
      </c>
    </row>
    <row r="1441" spans="1:13" x14ac:dyDescent="0.2">
      <c r="A1441" s="4"/>
      <c r="B1441" s="4"/>
      <c r="C1441" s="4"/>
      <c r="D1441" s="4">
        <v>611224</v>
      </c>
      <c r="E1441" s="258"/>
      <c r="F1441" s="5" t="s">
        <v>16</v>
      </c>
      <c r="G1441" s="41">
        <v>25707</v>
      </c>
      <c r="H1441" s="41">
        <v>25707</v>
      </c>
      <c r="I1441" s="46"/>
      <c r="J1441" s="46"/>
      <c r="K1441" s="83">
        <f t="shared" si="179"/>
        <v>25707</v>
      </c>
      <c r="L1441" s="103">
        <f t="shared" si="180"/>
        <v>100</v>
      </c>
      <c r="M1441" s="75">
        <f t="shared" si="181"/>
        <v>0</v>
      </c>
    </row>
    <row r="1442" spans="1:13" x14ac:dyDescent="0.2">
      <c r="A1442" s="77"/>
      <c r="B1442" s="4"/>
      <c r="C1442" s="4"/>
      <c r="D1442" s="4">
        <v>611225</v>
      </c>
      <c r="E1442" s="258"/>
      <c r="F1442" s="5" t="s">
        <v>17</v>
      </c>
      <c r="G1442" s="41">
        <v>17000</v>
      </c>
      <c r="H1442" s="41">
        <v>17000</v>
      </c>
      <c r="I1442" s="46"/>
      <c r="J1442" s="46"/>
      <c r="K1442" s="83">
        <f t="shared" si="179"/>
        <v>17000</v>
      </c>
      <c r="L1442" s="103">
        <f t="shared" si="180"/>
        <v>100</v>
      </c>
      <c r="M1442" s="75">
        <f t="shared" si="181"/>
        <v>0</v>
      </c>
    </row>
    <row r="1443" spans="1:13" x14ac:dyDescent="0.2">
      <c r="A1443" s="247"/>
      <c r="B1443" s="4"/>
      <c r="C1443" s="4"/>
      <c r="D1443" s="4">
        <v>611227</v>
      </c>
      <c r="E1443" s="258"/>
      <c r="F1443" s="5" t="s">
        <v>19</v>
      </c>
      <c r="G1443" s="41">
        <v>33390</v>
      </c>
      <c r="H1443" s="41">
        <v>33390</v>
      </c>
      <c r="I1443" s="46"/>
      <c r="J1443" s="46"/>
      <c r="K1443" s="83">
        <f t="shared" si="179"/>
        <v>33390</v>
      </c>
      <c r="L1443" s="103">
        <f t="shared" si="180"/>
        <v>100</v>
      </c>
      <c r="M1443" s="75">
        <f t="shared" si="181"/>
        <v>0</v>
      </c>
    </row>
    <row r="1444" spans="1:13" x14ac:dyDescent="0.2">
      <c r="A1444" s="247"/>
      <c r="B1444" s="4"/>
      <c r="C1444" s="4"/>
      <c r="D1444" s="9">
        <v>612100</v>
      </c>
      <c r="E1444" s="259" t="s">
        <v>436</v>
      </c>
      <c r="F1444" s="10" t="s">
        <v>20</v>
      </c>
      <c r="G1444" s="40">
        <v>49047</v>
      </c>
      <c r="H1444" s="40">
        <v>49047</v>
      </c>
      <c r="I1444" s="47"/>
      <c r="J1444" s="47"/>
      <c r="K1444" s="50">
        <f t="shared" si="179"/>
        <v>49047</v>
      </c>
      <c r="L1444" s="101">
        <f t="shared" si="180"/>
        <v>100</v>
      </c>
      <c r="M1444" s="102">
        <f t="shared" si="181"/>
        <v>0</v>
      </c>
    </row>
    <row r="1445" spans="1:13" x14ac:dyDescent="0.2">
      <c r="A1445" s="4"/>
      <c r="B1445" s="4"/>
      <c r="C1445" s="4"/>
      <c r="D1445" s="9">
        <v>613000</v>
      </c>
      <c r="E1445" s="259"/>
      <c r="F1445" s="10" t="s">
        <v>185</v>
      </c>
      <c r="G1445" s="45">
        <f>SUM(G1446+G1449+G1452+G1455+G1459+G1460+G1461+G1462)</f>
        <v>168568</v>
      </c>
      <c r="H1445" s="45">
        <f>SUM(H1446+H1449+H1452+H1455+H1459+H1460+H1461+H1462)</f>
        <v>158568</v>
      </c>
      <c r="I1445" s="45">
        <f>SUM(I1446+I1449+I1452+I1455+I1459+I1460+I1461+I1462)</f>
        <v>10000</v>
      </c>
      <c r="J1445" s="45">
        <f>SUM(J1446+J1449+J1452+J1455+J1459+J1460+J1461+J1462)</f>
        <v>0</v>
      </c>
      <c r="K1445" s="50">
        <f t="shared" si="179"/>
        <v>168568</v>
      </c>
      <c r="L1445" s="101">
        <f t="shared" si="180"/>
        <v>100</v>
      </c>
      <c r="M1445" s="102">
        <f t="shared" si="181"/>
        <v>0</v>
      </c>
    </row>
    <row r="1446" spans="1:13" x14ac:dyDescent="0.2">
      <c r="A1446" s="4"/>
      <c r="B1446" s="4"/>
      <c r="C1446" s="4"/>
      <c r="D1446" s="11">
        <v>613100</v>
      </c>
      <c r="E1446" s="257" t="s">
        <v>436</v>
      </c>
      <c r="F1446" s="10" t="s">
        <v>175</v>
      </c>
      <c r="G1446" s="45">
        <f>SUM(G1447:G1448)</f>
        <v>11000</v>
      </c>
      <c r="H1446" s="45">
        <f>SUM(H1447:H1448)</f>
        <v>11000</v>
      </c>
      <c r="I1446" s="45">
        <f>SUM(I1447:I1448)</f>
        <v>0</v>
      </c>
      <c r="J1446" s="45">
        <f>SUM(J1447:J1448)</f>
        <v>0</v>
      </c>
      <c r="K1446" s="50">
        <f t="shared" si="179"/>
        <v>11000</v>
      </c>
      <c r="L1446" s="101">
        <f t="shared" si="180"/>
        <v>100</v>
      </c>
      <c r="M1446" s="102">
        <f t="shared" si="181"/>
        <v>0</v>
      </c>
    </row>
    <row r="1447" spans="1:13" x14ac:dyDescent="0.2">
      <c r="A1447" s="4"/>
      <c r="B1447" s="4"/>
      <c r="C1447" s="4"/>
      <c r="D1447" s="4">
        <v>613110</v>
      </c>
      <c r="E1447" s="258"/>
      <c r="F1447" s="5" t="s">
        <v>174</v>
      </c>
      <c r="G1447" s="41">
        <v>3000</v>
      </c>
      <c r="H1447" s="41">
        <v>3000</v>
      </c>
      <c r="I1447" s="46"/>
      <c r="J1447" s="46"/>
      <c r="K1447" s="83">
        <f t="shared" si="179"/>
        <v>3000</v>
      </c>
      <c r="L1447" s="103">
        <f t="shared" si="180"/>
        <v>100</v>
      </c>
      <c r="M1447" s="75">
        <f t="shared" si="181"/>
        <v>0</v>
      </c>
    </row>
    <row r="1448" spans="1:13" x14ac:dyDescent="0.2">
      <c r="A1448" s="4"/>
      <c r="B1448" s="4"/>
      <c r="C1448" s="4"/>
      <c r="D1448" s="4">
        <v>613120</v>
      </c>
      <c r="E1448" s="258"/>
      <c r="F1448" s="5" t="s">
        <v>22</v>
      </c>
      <c r="G1448" s="41">
        <v>8000</v>
      </c>
      <c r="H1448" s="41">
        <v>8000</v>
      </c>
      <c r="I1448" s="46"/>
      <c r="J1448" s="46"/>
      <c r="K1448" s="83">
        <f t="shared" si="179"/>
        <v>8000</v>
      </c>
      <c r="L1448" s="103">
        <f t="shared" si="180"/>
        <v>100</v>
      </c>
      <c r="M1448" s="75">
        <f t="shared" si="181"/>
        <v>0</v>
      </c>
    </row>
    <row r="1449" spans="1:13" x14ac:dyDescent="0.2">
      <c r="A1449" s="4"/>
      <c r="B1449" s="4"/>
      <c r="C1449" s="4"/>
      <c r="D1449" s="11">
        <v>613200</v>
      </c>
      <c r="E1449" s="257" t="s">
        <v>436</v>
      </c>
      <c r="F1449" s="10" t="s">
        <v>186</v>
      </c>
      <c r="G1449" s="45">
        <f>SUM(G1450:G1451)</f>
        <v>40000</v>
      </c>
      <c r="H1449" s="45">
        <f>SUM(H1450:H1451)</f>
        <v>40000</v>
      </c>
      <c r="I1449" s="45">
        <f>SUM(I1450:I1451)</f>
        <v>0</v>
      </c>
      <c r="J1449" s="45">
        <f>SUM(J1450:J1451)</f>
        <v>0</v>
      </c>
      <c r="K1449" s="50">
        <f t="shared" si="179"/>
        <v>40000</v>
      </c>
      <c r="L1449" s="101">
        <f t="shared" si="180"/>
        <v>100</v>
      </c>
      <c r="M1449" s="102">
        <f t="shared" si="181"/>
        <v>0</v>
      </c>
    </row>
    <row r="1450" spans="1:13" x14ac:dyDescent="0.2">
      <c r="A1450" s="37"/>
      <c r="B1450" s="4"/>
      <c r="C1450" s="4"/>
      <c r="D1450" s="4">
        <v>613211</v>
      </c>
      <c r="E1450" s="258"/>
      <c r="F1450" s="5" t="s">
        <v>187</v>
      </c>
      <c r="G1450" s="41">
        <v>8000</v>
      </c>
      <c r="H1450" s="41">
        <v>8000</v>
      </c>
      <c r="I1450" s="46"/>
      <c r="J1450" s="46"/>
      <c r="K1450" s="83">
        <f t="shared" si="179"/>
        <v>8000</v>
      </c>
      <c r="L1450" s="103">
        <f t="shared" si="180"/>
        <v>100</v>
      </c>
      <c r="M1450" s="75">
        <f t="shared" si="181"/>
        <v>0</v>
      </c>
    </row>
    <row r="1451" spans="1:13" x14ac:dyDescent="0.2">
      <c r="A1451" s="5"/>
      <c r="B1451" s="4"/>
      <c r="C1451" s="4"/>
      <c r="D1451" s="4">
        <v>613212</v>
      </c>
      <c r="E1451" s="258"/>
      <c r="F1451" s="5" t="s">
        <v>188</v>
      </c>
      <c r="G1451" s="41">
        <v>32000</v>
      </c>
      <c r="H1451" s="41">
        <v>32000</v>
      </c>
      <c r="I1451" s="46"/>
      <c r="J1451" s="46"/>
      <c r="K1451" s="83">
        <f t="shared" si="179"/>
        <v>32000</v>
      </c>
      <c r="L1451" s="103">
        <f t="shared" si="180"/>
        <v>100</v>
      </c>
      <c r="M1451" s="75">
        <f t="shared" si="181"/>
        <v>0</v>
      </c>
    </row>
    <row r="1452" spans="1:13" x14ac:dyDescent="0.2">
      <c r="A1452" s="5"/>
      <c r="B1452" s="4"/>
      <c r="C1452" s="4"/>
      <c r="D1452" s="11">
        <v>613300</v>
      </c>
      <c r="E1452" s="257" t="s">
        <v>436</v>
      </c>
      <c r="F1452" s="10" t="s">
        <v>319</v>
      </c>
      <c r="G1452" s="45">
        <f>SUM(G1453:G1454)</f>
        <v>14000</v>
      </c>
      <c r="H1452" s="45">
        <f>SUM(H1453:H1454)</f>
        <v>14000</v>
      </c>
      <c r="I1452" s="45">
        <f>SUM(I1453:I1454)</f>
        <v>0</v>
      </c>
      <c r="J1452" s="45">
        <f>SUM(J1453:J1454)</f>
        <v>0</v>
      </c>
      <c r="K1452" s="50">
        <f t="shared" si="179"/>
        <v>14000</v>
      </c>
      <c r="L1452" s="101">
        <f t="shared" si="180"/>
        <v>100</v>
      </c>
      <c r="M1452" s="102">
        <f t="shared" si="181"/>
        <v>0</v>
      </c>
    </row>
    <row r="1453" spans="1:13" x14ac:dyDescent="0.2">
      <c r="A1453" s="5"/>
      <c r="B1453" s="4"/>
      <c r="C1453" s="4"/>
      <c r="D1453" s="4">
        <v>613321</v>
      </c>
      <c r="E1453" s="258"/>
      <c r="F1453" s="5" t="s">
        <v>189</v>
      </c>
      <c r="G1453" s="41">
        <v>10000</v>
      </c>
      <c r="H1453" s="41">
        <v>10000</v>
      </c>
      <c r="I1453" s="46"/>
      <c r="J1453" s="46"/>
      <c r="K1453" s="83">
        <f t="shared" si="179"/>
        <v>10000</v>
      </c>
      <c r="L1453" s="103">
        <f t="shared" si="180"/>
        <v>100</v>
      </c>
      <c r="M1453" s="75">
        <f t="shared" si="181"/>
        <v>0</v>
      </c>
    </row>
    <row r="1454" spans="1:13" x14ac:dyDescent="0.2">
      <c r="A1454" s="5"/>
      <c r="B1454" s="4"/>
      <c r="C1454" s="4"/>
      <c r="D1454" s="4">
        <v>613311</v>
      </c>
      <c r="E1454" s="258"/>
      <c r="F1454" s="5" t="s">
        <v>206</v>
      </c>
      <c r="G1454" s="41">
        <v>4000</v>
      </c>
      <c r="H1454" s="41">
        <v>4000</v>
      </c>
      <c r="I1454" s="46"/>
      <c r="J1454" s="46"/>
      <c r="K1454" s="83">
        <f t="shared" si="179"/>
        <v>4000</v>
      </c>
      <c r="L1454" s="103">
        <f t="shared" si="180"/>
        <v>100</v>
      </c>
      <c r="M1454" s="75">
        <f t="shared" si="181"/>
        <v>0</v>
      </c>
    </row>
    <row r="1455" spans="1:13" x14ac:dyDescent="0.2">
      <c r="A1455" s="85"/>
      <c r="B1455" s="4"/>
      <c r="C1455" s="4"/>
      <c r="D1455" s="11">
        <v>613400</v>
      </c>
      <c r="E1455" s="257" t="s">
        <v>436</v>
      </c>
      <c r="F1455" s="10" t="s">
        <v>190</v>
      </c>
      <c r="G1455" s="45">
        <f>SUM(G1456:G1457)</f>
        <v>24500</v>
      </c>
      <c r="H1455" s="45">
        <f>SUM(H1456:H1457)</f>
        <v>21500</v>
      </c>
      <c r="I1455" s="45">
        <f>SUM(I1456:I1457)</f>
        <v>3000</v>
      </c>
      <c r="J1455" s="45">
        <f>SUM(J1456:J1457)</f>
        <v>0</v>
      </c>
      <c r="K1455" s="50">
        <f t="shared" si="179"/>
        <v>24500</v>
      </c>
      <c r="L1455" s="101">
        <f t="shared" si="180"/>
        <v>100</v>
      </c>
      <c r="M1455" s="102">
        <f t="shared" si="181"/>
        <v>0</v>
      </c>
    </row>
    <row r="1456" spans="1:13" x14ac:dyDescent="0.2">
      <c r="A1456" s="3"/>
      <c r="B1456" s="4"/>
      <c r="C1456" s="4"/>
      <c r="D1456" s="4">
        <v>613410</v>
      </c>
      <c r="E1456" s="258"/>
      <c r="F1456" s="5" t="s">
        <v>23</v>
      </c>
      <c r="G1456" s="41">
        <v>10500</v>
      </c>
      <c r="H1456" s="41">
        <v>7500</v>
      </c>
      <c r="I1456" s="46">
        <v>3000</v>
      </c>
      <c r="J1456" s="46"/>
      <c r="K1456" s="83">
        <f t="shared" si="179"/>
        <v>10500</v>
      </c>
      <c r="L1456" s="103">
        <f t="shared" si="180"/>
        <v>100</v>
      </c>
      <c r="M1456" s="75">
        <f t="shared" si="181"/>
        <v>0</v>
      </c>
    </row>
    <row r="1457" spans="1:13" ht="12.75" customHeight="1" x14ac:dyDescent="0.2">
      <c r="A1457" s="4"/>
      <c r="B1457" s="5"/>
      <c r="C1457" s="4"/>
      <c r="D1457" s="4">
        <v>613430</v>
      </c>
      <c r="E1457" s="258"/>
      <c r="F1457" s="5" t="s">
        <v>192</v>
      </c>
      <c r="G1457" s="41">
        <v>14000</v>
      </c>
      <c r="H1457" s="41">
        <v>14000</v>
      </c>
      <c r="I1457" s="46"/>
      <c r="J1457" s="46"/>
      <c r="K1457" s="83">
        <f t="shared" si="179"/>
        <v>14000</v>
      </c>
      <c r="L1457" s="103">
        <f t="shared" si="180"/>
        <v>100</v>
      </c>
      <c r="M1457" s="75">
        <f t="shared" si="181"/>
        <v>0</v>
      </c>
    </row>
    <row r="1458" spans="1:13" x14ac:dyDescent="0.2">
      <c r="A1458" s="4"/>
      <c r="B1458" s="5"/>
      <c r="C1458" s="4"/>
      <c r="D1458" s="11">
        <v>613500</v>
      </c>
      <c r="E1458" s="257"/>
      <c r="F1458" s="10" t="s">
        <v>26</v>
      </c>
      <c r="G1458" s="40">
        <v>0</v>
      </c>
      <c r="H1458" s="40">
        <v>0</v>
      </c>
      <c r="I1458" s="47"/>
      <c r="J1458" s="47"/>
      <c r="K1458" s="50">
        <f t="shared" si="179"/>
        <v>0</v>
      </c>
      <c r="L1458" s="101" t="e">
        <f t="shared" si="180"/>
        <v>#DIV/0!</v>
      </c>
      <c r="M1458" s="102">
        <f t="shared" si="181"/>
        <v>0</v>
      </c>
    </row>
    <row r="1459" spans="1:13" x14ac:dyDescent="0.2">
      <c r="A1459" s="4"/>
      <c r="B1459" s="85"/>
      <c r="C1459" s="4"/>
      <c r="D1459" s="11">
        <v>613600</v>
      </c>
      <c r="E1459" s="257" t="s">
        <v>436</v>
      </c>
      <c r="F1459" s="10" t="s">
        <v>27</v>
      </c>
      <c r="G1459" s="40">
        <v>11000</v>
      </c>
      <c r="H1459" s="40">
        <v>11000</v>
      </c>
      <c r="I1459" s="47"/>
      <c r="J1459" s="47"/>
      <c r="K1459" s="50">
        <f t="shared" si="179"/>
        <v>11000</v>
      </c>
      <c r="L1459" s="101">
        <f t="shared" si="180"/>
        <v>100</v>
      </c>
      <c r="M1459" s="102">
        <f t="shared" si="181"/>
        <v>0</v>
      </c>
    </row>
    <row r="1460" spans="1:13" x14ac:dyDescent="0.2">
      <c r="A1460" s="4"/>
      <c r="B1460" s="5"/>
      <c r="C1460" s="4"/>
      <c r="D1460" s="11">
        <v>613700</v>
      </c>
      <c r="E1460" s="257" t="s">
        <v>436</v>
      </c>
      <c r="F1460" s="10" t="s">
        <v>28</v>
      </c>
      <c r="G1460" s="40">
        <v>18000</v>
      </c>
      <c r="H1460" s="40">
        <v>13000</v>
      </c>
      <c r="I1460" s="47">
        <v>5000</v>
      </c>
      <c r="J1460" s="47"/>
      <c r="K1460" s="50">
        <f t="shared" si="179"/>
        <v>18000</v>
      </c>
      <c r="L1460" s="101">
        <f t="shared" si="180"/>
        <v>100</v>
      </c>
      <c r="M1460" s="102">
        <f t="shared" si="181"/>
        <v>0</v>
      </c>
    </row>
    <row r="1461" spans="1:13" x14ac:dyDescent="0.2">
      <c r="A1461" s="4"/>
      <c r="B1461" s="3"/>
      <c r="C1461" s="4"/>
      <c r="D1461" s="11">
        <v>613810</v>
      </c>
      <c r="E1461" s="257" t="s">
        <v>436</v>
      </c>
      <c r="F1461" s="10" t="s">
        <v>201</v>
      </c>
      <c r="G1461" s="40">
        <v>2000</v>
      </c>
      <c r="H1461" s="40">
        <v>0</v>
      </c>
      <c r="I1461" s="47">
        <v>2000</v>
      </c>
      <c r="J1461" s="47"/>
      <c r="K1461" s="50">
        <f t="shared" si="179"/>
        <v>2000</v>
      </c>
      <c r="L1461" s="101">
        <f t="shared" si="180"/>
        <v>100</v>
      </c>
      <c r="M1461" s="102">
        <f t="shared" si="181"/>
        <v>0</v>
      </c>
    </row>
    <row r="1462" spans="1:13" ht="33.75" x14ac:dyDescent="0.2">
      <c r="A1462" s="4"/>
      <c r="B1462" s="4"/>
      <c r="C1462" s="4"/>
      <c r="D1462" s="11">
        <v>613900</v>
      </c>
      <c r="E1462" s="257" t="s">
        <v>436</v>
      </c>
      <c r="F1462" s="14" t="s">
        <v>284</v>
      </c>
      <c r="G1462" s="45">
        <f>SUM(G1463:G1470)</f>
        <v>48068</v>
      </c>
      <c r="H1462" s="45">
        <f>SUM(H1463:H1470)</f>
        <v>48068</v>
      </c>
      <c r="I1462" s="45"/>
      <c r="J1462" s="45">
        <f>SUM(J1463:J1470)</f>
        <v>0</v>
      </c>
      <c r="K1462" s="50">
        <f t="shared" si="179"/>
        <v>48068</v>
      </c>
      <c r="L1462" s="101">
        <f t="shared" si="180"/>
        <v>100</v>
      </c>
      <c r="M1462" s="102">
        <f t="shared" si="181"/>
        <v>0</v>
      </c>
    </row>
    <row r="1463" spans="1:13" x14ac:dyDescent="0.2">
      <c r="A1463" s="4"/>
      <c r="B1463" s="4"/>
      <c r="C1463" s="4"/>
      <c r="D1463" s="18">
        <v>613910</v>
      </c>
      <c r="E1463" s="256"/>
      <c r="F1463" s="1" t="s">
        <v>194</v>
      </c>
      <c r="G1463" s="48">
        <v>4000</v>
      </c>
      <c r="H1463" s="48">
        <v>4000</v>
      </c>
      <c r="I1463" s="83"/>
      <c r="J1463" s="83"/>
      <c r="K1463" s="83">
        <f t="shared" si="179"/>
        <v>4000</v>
      </c>
      <c r="L1463" s="103">
        <f t="shared" si="180"/>
        <v>100</v>
      </c>
      <c r="M1463" s="75">
        <f t="shared" si="181"/>
        <v>0</v>
      </c>
    </row>
    <row r="1464" spans="1:13" x14ac:dyDescent="0.2">
      <c r="A1464" s="4"/>
      <c r="B1464" s="4"/>
      <c r="C1464" s="4"/>
      <c r="D1464" s="18">
        <v>613914</v>
      </c>
      <c r="E1464" s="256"/>
      <c r="F1464" s="1" t="s">
        <v>195</v>
      </c>
      <c r="G1464" s="48"/>
      <c r="H1464" s="48"/>
      <c r="I1464" s="83"/>
      <c r="J1464" s="83"/>
      <c r="K1464" s="83">
        <f t="shared" si="179"/>
        <v>0</v>
      </c>
      <c r="L1464" s="103" t="e">
        <f t="shared" si="180"/>
        <v>#DIV/0!</v>
      </c>
      <c r="M1464" s="75">
        <f t="shared" si="181"/>
        <v>0</v>
      </c>
    </row>
    <row r="1465" spans="1:13" x14ac:dyDescent="0.2">
      <c r="A1465" s="4"/>
      <c r="B1465" s="4"/>
      <c r="C1465" s="4"/>
      <c r="D1465" s="18">
        <v>613920</v>
      </c>
      <c r="E1465" s="256"/>
      <c r="F1465" s="1" t="s">
        <v>98</v>
      </c>
      <c r="G1465" s="41">
        <v>2000</v>
      </c>
      <c r="H1465" s="41">
        <v>2000</v>
      </c>
      <c r="I1465" s="46">
        <v>0</v>
      </c>
      <c r="J1465" s="46"/>
      <c r="K1465" s="83">
        <f t="shared" si="179"/>
        <v>2000</v>
      </c>
      <c r="L1465" s="103">
        <f t="shared" si="180"/>
        <v>100</v>
      </c>
      <c r="M1465" s="75">
        <f t="shared" si="181"/>
        <v>0</v>
      </c>
    </row>
    <row r="1466" spans="1:13" x14ac:dyDescent="0.2">
      <c r="A1466" s="4"/>
      <c r="B1466" s="4"/>
      <c r="C1466" s="4"/>
      <c r="D1466" s="18">
        <v>613974</v>
      </c>
      <c r="E1466" s="256"/>
      <c r="F1466" s="1" t="s">
        <v>369</v>
      </c>
      <c r="G1466" s="41">
        <v>6988</v>
      </c>
      <c r="H1466" s="41">
        <v>6988</v>
      </c>
      <c r="I1466" s="46"/>
      <c r="J1466" s="46"/>
      <c r="K1466" s="83">
        <f t="shared" si="179"/>
        <v>6988</v>
      </c>
      <c r="L1466" s="103">
        <f t="shared" si="180"/>
        <v>100</v>
      </c>
      <c r="M1466" s="75">
        <f t="shared" si="181"/>
        <v>0</v>
      </c>
    </row>
    <row r="1467" spans="1:13" ht="22.5" x14ac:dyDescent="0.2">
      <c r="A1467" s="4"/>
      <c r="B1467" s="4"/>
      <c r="C1467" s="4"/>
      <c r="D1467" s="4">
        <v>613976</v>
      </c>
      <c r="E1467" s="258"/>
      <c r="F1467" s="1" t="s">
        <v>322</v>
      </c>
      <c r="G1467" s="41">
        <v>17000</v>
      </c>
      <c r="H1467" s="41">
        <v>17000</v>
      </c>
      <c r="I1467" s="46"/>
      <c r="J1467" s="46"/>
      <c r="K1467" s="83">
        <f t="shared" si="179"/>
        <v>17000</v>
      </c>
      <c r="L1467" s="103">
        <f t="shared" si="180"/>
        <v>100</v>
      </c>
      <c r="M1467" s="75">
        <f t="shared" si="181"/>
        <v>0</v>
      </c>
    </row>
    <row r="1468" spans="1:13" x14ac:dyDescent="0.2">
      <c r="A1468" s="4"/>
      <c r="B1468" s="4"/>
      <c r="C1468" s="4"/>
      <c r="D1468" s="4">
        <v>613980</v>
      </c>
      <c r="E1468" s="258"/>
      <c r="F1468" s="1" t="s">
        <v>261</v>
      </c>
      <c r="G1468" s="41">
        <v>4576</v>
      </c>
      <c r="H1468" s="41">
        <v>4576</v>
      </c>
      <c r="I1468" s="46"/>
      <c r="J1468" s="46"/>
      <c r="K1468" s="83">
        <f t="shared" si="179"/>
        <v>4576</v>
      </c>
      <c r="L1468" s="103">
        <f t="shared" si="180"/>
        <v>100</v>
      </c>
      <c r="M1468" s="75">
        <f t="shared" si="181"/>
        <v>0</v>
      </c>
    </row>
    <row r="1469" spans="1:13" ht="22.5" x14ac:dyDescent="0.2">
      <c r="A1469" s="4"/>
      <c r="B1469" s="4"/>
      <c r="C1469" s="4"/>
      <c r="D1469" s="4">
        <v>613983</v>
      </c>
      <c r="E1469" s="258"/>
      <c r="F1469" s="1" t="s">
        <v>252</v>
      </c>
      <c r="G1469" s="41">
        <v>3504</v>
      </c>
      <c r="H1469" s="41">
        <v>3504</v>
      </c>
      <c r="I1469" s="46"/>
      <c r="J1469" s="46"/>
      <c r="K1469" s="83">
        <f t="shared" si="179"/>
        <v>3504</v>
      </c>
      <c r="L1469" s="103">
        <f t="shared" si="180"/>
        <v>100</v>
      </c>
      <c r="M1469" s="75">
        <f t="shared" si="181"/>
        <v>0</v>
      </c>
    </row>
    <row r="1470" spans="1:13" x14ac:dyDescent="0.2">
      <c r="A1470" s="4"/>
      <c r="B1470" s="4"/>
      <c r="C1470" s="4"/>
      <c r="D1470" s="4">
        <v>613991</v>
      </c>
      <c r="E1470" s="258"/>
      <c r="F1470" s="1" t="s">
        <v>67</v>
      </c>
      <c r="G1470" s="41">
        <v>10000</v>
      </c>
      <c r="H1470" s="41">
        <v>10000</v>
      </c>
      <c r="I1470" s="46"/>
      <c r="J1470" s="46"/>
      <c r="K1470" s="83">
        <f t="shared" si="179"/>
        <v>10000</v>
      </c>
      <c r="L1470" s="103">
        <f t="shared" si="180"/>
        <v>100</v>
      </c>
      <c r="M1470" s="75">
        <f t="shared" si="181"/>
        <v>0</v>
      </c>
    </row>
    <row r="1471" spans="1:13" x14ac:dyDescent="0.2">
      <c r="A1471" s="77"/>
      <c r="B1471" s="4"/>
      <c r="C1471" s="4"/>
      <c r="D1471" s="64">
        <v>821000</v>
      </c>
      <c r="E1471" s="281" t="s">
        <v>436</v>
      </c>
      <c r="F1471" s="67" t="s">
        <v>240</v>
      </c>
      <c r="G1471" s="88">
        <f>SUM(G1472:G1476)</f>
        <v>425000</v>
      </c>
      <c r="H1471" s="88">
        <f>SUM(H1472:H1476)</f>
        <v>225000</v>
      </c>
      <c r="I1471" s="88">
        <f>SUM(I1472:I1476)</f>
        <v>0</v>
      </c>
      <c r="J1471" s="88">
        <f>SUM(J1472:J1476)</f>
        <v>200000</v>
      </c>
      <c r="K1471" s="88">
        <f>SUM(K1472:K1476)</f>
        <v>425000</v>
      </c>
      <c r="L1471" s="95">
        <f t="shared" si="180"/>
        <v>100</v>
      </c>
      <c r="M1471" s="93">
        <f t="shared" si="181"/>
        <v>0</v>
      </c>
    </row>
    <row r="1472" spans="1:13" x14ac:dyDescent="0.2">
      <c r="A1472" s="247"/>
      <c r="B1472" s="4"/>
      <c r="C1472" s="4"/>
      <c r="D1472" s="125">
        <v>821100</v>
      </c>
      <c r="E1472" s="268" t="s">
        <v>436</v>
      </c>
      <c r="F1472" s="5" t="s">
        <v>272</v>
      </c>
      <c r="G1472" s="48">
        <v>15000</v>
      </c>
      <c r="H1472" s="48">
        <v>15000</v>
      </c>
      <c r="I1472" s="83"/>
      <c r="J1472" s="83"/>
      <c r="K1472" s="83">
        <f t="shared" ref="K1472:K1477" si="182">SUM(H1472:J1472)</f>
        <v>15000</v>
      </c>
      <c r="L1472" s="74">
        <f t="shared" si="180"/>
        <v>100</v>
      </c>
      <c r="M1472" s="41">
        <f t="shared" si="181"/>
        <v>0</v>
      </c>
    </row>
    <row r="1473" spans="1:14" x14ac:dyDescent="0.2">
      <c r="A1473" s="247"/>
      <c r="B1473" s="4"/>
      <c r="C1473" s="4"/>
      <c r="D1473" s="247">
        <v>821200</v>
      </c>
      <c r="E1473" s="293" t="s">
        <v>436</v>
      </c>
      <c r="F1473" s="222" t="s">
        <v>228</v>
      </c>
      <c r="G1473" s="223">
        <v>300000</v>
      </c>
      <c r="H1473" s="223">
        <v>180000</v>
      </c>
      <c r="I1473" s="224"/>
      <c r="J1473" s="224">
        <v>200000</v>
      </c>
      <c r="K1473" s="224">
        <f t="shared" si="182"/>
        <v>380000</v>
      </c>
      <c r="L1473" s="225">
        <f t="shared" si="180"/>
        <v>126.66666666666666</v>
      </c>
      <c r="M1473" s="226">
        <f t="shared" si="181"/>
        <v>80000</v>
      </c>
    </row>
    <row r="1474" spans="1:14" x14ac:dyDescent="0.2">
      <c r="A1474" s="4"/>
      <c r="B1474" s="4"/>
      <c r="C1474" s="4"/>
      <c r="D1474" s="4">
        <v>821310</v>
      </c>
      <c r="E1474" s="258" t="s">
        <v>436</v>
      </c>
      <c r="F1474" s="1" t="s">
        <v>229</v>
      </c>
      <c r="G1474" s="41">
        <v>10000</v>
      </c>
      <c r="H1474" s="41">
        <v>10000</v>
      </c>
      <c r="I1474" s="46"/>
      <c r="J1474" s="46"/>
      <c r="K1474" s="83">
        <f t="shared" si="182"/>
        <v>10000</v>
      </c>
      <c r="L1474" s="74">
        <f t="shared" si="180"/>
        <v>100</v>
      </c>
      <c r="M1474" s="41">
        <f t="shared" si="181"/>
        <v>0</v>
      </c>
      <c r="N1474" s="438"/>
    </row>
    <row r="1475" spans="1:14" x14ac:dyDescent="0.2">
      <c r="A1475" s="4"/>
      <c r="B1475" s="4"/>
      <c r="C1475" s="4"/>
      <c r="D1475" s="4">
        <v>821500</v>
      </c>
      <c r="E1475" s="258" t="s">
        <v>436</v>
      </c>
      <c r="F1475" s="1" t="s">
        <v>371</v>
      </c>
      <c r="G1475" s="41">
        <v>80000</v>
      </c>
      <c r="H1475" s="41">
        <v>0</v>
      </c>
      <c r="I1475" s="46"/>
      <c r="J1475" s="46"/>
      <c r="K1475" s="83">
        <f t="shared" si="182"/>
        <v>0</v>
      </c>
      <c r="L1475" s="74">
        <f t="shared" si="180"/>
        <v>0</v>
      </c>
      <c r="M1475" s="41">
        <f t="shared" si="181"/>
        <v>-80000</v>
      </c>
    </row>
    <row r="1476" spans="1:14" x14ac:dyDescent="0.2">
      <c r="A1476" s="4"/>
      <c r="B1476" s="4"/>
      <c r="C1476" s="4"/>
      <c r="D1476" s="4">
        <v>821624</v>
      </c>
      <c r="E1476" s="258" t="s">
        <v>436</v>
      </c>
      <c r="F1476" s="1" t="s">
        <v>99</v>
      </c>
      <c r="G1476" s="41">
        <v>20000</v>
      </c>
      <c r="H1476" s="41">
        <v>20000</v>
      </c>
      <c r="I1476" s="46"/>
      <c r="J1476" s="310"/>
      <c r="K1476" s="83">
        <f t="shared" si="182"/>
        <v>20000</v>
      </c>
      <c r="L1476" s="74">
        <f t="shared" si="180"/>
        <v>100</v>
      </c>
      <c r="M1476" s="41">
        <f t="shared" si="181"/>
        <v>0</v>
      </c>
    </row>
    <row r="1477" spans="1:14" x14ac:dyDescent="0.2">
      <c r="A1477" s="4"/>
      <c r="B1477" s="4"/>
      <c r="C1477" s="4"/>
      <c r="D1477" s="4"/>
      <c r="E1477" s="258"/>
      <c r="F1477" s="2" t="s">
        <v>46</v>
      </c>
      <c r="G1477" s="89">
        <v>33</v>
      </c>
      <c r="H1477" s="89">
        <v>33</v>
      </c>
      <c r="I1477" s="90"/>
      <c r="J1477" s="90"/>
      <c r="K1477" s="87">
        <f t="shared" si="182"/>
        <v>33</v>
      </c>
      <c r="L1477" s="95">
        <f t="shared" si="180"/>
        <v>100</v>
      </c>
      <c r="M1477" s="93">
        <f t="shared" si="181"/>
        <v>0</v>
      </c>
    </row>
    <row r="1478" spans="1:14" x14ac:dyDescent="0.2">
      <c r="A1478" s="242"/>
      <c r="B1478" s="212"/>
      <c r="C1478" s="212"/>
      <c r="E1478" s="274"/>
      <c r="F1478" s="21"/>
      <c r="G1478" s="49"/>
      <c r="H1478" s="49"/>
      <c r="I1478" s="49"/>
      <c r="J1478" s="49"/>
      <c r="K1478" s="49"/>
      <c r="L1478" s="32"/>
      <c r="M1478" s="30"/>
    </row>
    <row r="1479" spans="1:14" x14ac:dyDescent="0.2">
      <c r="A1479" s="244"/>
      <c r="B1479" s="28"/>
      <c r="C1479" s="28"/>
      <c r="E1479" s="274"/>
      <c r="F1479" s="21"/>
      <c r="G1479" s="56"/>
      <c r="H1479" s="56"/>
      <c r="I1479" s="56"/>
      <c r="J1479" s="56"/>
      <c r="K1479" s="56"/>
      <c r="L1479" s="34"/>
      <c r="M1479" s="30"/>
    </row>
    <row r="1480" spans="1:14" ht="12.75" customHeight="1" x14ac:dyDescent="0.2">
      <c r="A1480" s="5" t="s">
        <v>48</v>
      </c>
      <c r="B1480" s="5" t="s">
        <v>49</v>
      </c>
      <c r="C1480" s="5" t="s">
        <v>50</v>
      </c>
      <c r="D1480" s="3" t="s">
        <v>7</v>
      </c>
      <c r="E1480" s="81" t="s">
        <v>130</v>
      </c>
      <c r="F1480" s="3" t="s">
        <v>51</v>
      </c>
      <c r="G1480" s="520" t="s">
        <v>558</v>
      </c>
      <c r="H1480" s="514" t="s">
        <v>328</v>
      </c>
      <c r="I1480" s="514" t="s">
        <v>500</v>
      </c>
      <c r="J1480" s="516" t="s">
        <v>324</v>
      </c>
      <c r="K1480" s="512" t="s">
        <v>583</v>
      </c>
      <c r="L1480" s="15" t="s">
        <v>52</v>
      </c>
      <c r="M1480" s="3" t="s">
        <v>123</v>
      </c>
    </row>
    <row r="1481" spans="1:14" ht="30.75" customHeight="1" x14ac:dyDescent="0.2">
      <c r="A1481" s="5" t="s">
        <v>53</v>
      </c>
      <c r="B1481" s="5"/>
      <c r="C1481" s="5" t="s">
        <v>54</v>
      </c>
      <c r="D1481" s="3" t="s">
        <v>11</v>
      </c>
      <c r="E1481" s="81" t="s">
        <v>131</v>
      </c>
      <c r="F1481" s="3" t="s">
        <v>55</v>
      </c>
      <c r="G1481" s="522"/>
      <c r="H1481" s="515"/>
      <c r="I1481" s="513"/>
      <c r="J1481" s="517"/>
      <c r="K1481" s="523"/>
      <c r="L1481" s="15" t="s">
        <v>325</v>
      </c>
      <c r="M1481" s="3" t="s">
        <v>326</v>
      </c>
    </row>
    <row r="1482" spans="1:14" x14ac:dyDescent="0.2">
      <c r="A1482" s="4">
        <v>1</v>
      </c>
      <c r="B1482" s="4">
        <v>2</v>
      </c>
      <c r="C1482" s="85">
        <v>3</v>
      </c>
      <c r="D1482" s="85">
        <v>4</v>
      </c>
      <c r="E1482" s="275">
        <v>5</v>
      </c>
      <c r="F1482" s="85">
        <v>6</v>
      </c>
      <c r="G1482" s="85">
        <v>7</v>
      </c>
      <c r="H1482" s="85">
        <v>8</v>
      </c>
      <c r="I1482" s="85">
        <v>9</v>
      </c>
      <c r="J1482" s="85">
        <v>10</v>
      </c>
      <c r="K1482" s="209" t="s">
        <v>327</v>
      </c>
      <c r="L1482" s="86">
        <v>12</v>
      </c>
      <c r="M1482" s="85">
        <v>13</v>
      </c>
    </row>
    <row r="1483" spans="1:14" x14ac:dyDescent="0.2">
      <c r="A1483" s="4">
        <v>16</v>
      </c>
      <c r="B1483" s="4"/>
      <c r="C1483" s="5"/>
      <c r="D1483" s="3"/>
      <c r="E1483" s="81"/>
      <c r="F1483" s="10" t="s">
        <v>80</v>
      </c>
      <c r="G1483" s="41"/>
      <c r="H1483" s="41"/>
      <c r="I1483" s="46"/>
      <c r="J1483" s="46"/>
      <c r="K1483" s="46"/>
      <c r="L1483" s="27"/>
      <c r="M1483" s="5"/>
    </row>
    <row r="1484" spans="1:14" x14ac:dyDescent="0.2">
      <c r="A1484" s="4"/>
      <c r="B1484" s="3" t="s">
        <v>65</v>
      </c>
      <c r="C1484" s="3" t="s">
        <v>73</v>
      </c>
      <c r="D1484" s="3"/>
      <c r="E1484" s="81"/>
      <c r="F1484" s="9" t="s">
        <v>3</v>
      </c>
      <c r="G1484" s="41"/>
      <c r="H1484" s="41"/>
      <c r="I1484" s="46"/>
      <c r="J1484" s="46"/>
      <c r="K1484" s="46"/>
      <c r="L1484" s="27"/>
      <c r="M1484" s="5"/>
    </row>
    <row r="1485" spans="1:14" x14ac:dyDescent="0.2">
      <c r="A1485" s="4"/>
      <c r="B1485" s="4"/>
      <c r="C1485" s="4"/>
      <c r="D1485" s="92"/>
      <c r="E1485" s="276"/>
      <c r="F1485" s="77" t="s">
        <v>275</v>
      </c>
      <c r="G1485" s="98">
        <f>SUM(G1486+G1526)</f>
        <v>1507276</v>
      </c>
      <c r="H1485" s="98">
        <f>SUM(H1486+H1526)</f>
        <v>1469356</v>
      </c>
      <c r="I1485" s="98">
        <f>SUM(I1486+I1526)</f>
        <v>4920</v>
      </c>
      <c r="J1485" s="98">
        <f>SUM(J1486+J1526)</f>
        <v>33000</v>
      </c>
      <c r="K1485" s="99">
        <f t="shared" ref="K1485:K1516" si="183">SUM(H1485:J1485)</f>
        <v>1507276</v>
      </c>
      <c r="L1485" s="95">
        <f t="shared" ref="L1485:L1530" si="184">K1485/G1485*100</f>
        <v>100</v>
      </c>
      <c r="M1485" s="93">
        <f t="shared" ref="M1485:M1530" si="185">K1485-G1485</f>
        <v>0</v>
      </c>
    </row>
    <row r="1486" spans="1:14" x14ac:dyDescent="0.2">
      <c r="A1486" s="4"/>
      <c r="B1486" s="4"/>
      <c r="C1486" s="4"/>
      <c r="D1486" s="96">
        <v>610000</v>
      </c>
      <c r="E1486" s="281"/>
      <c r="F1486" s="97" t="s">
        <v>242</v>
      </c>
      <c r="G1486" s="98">
        <f>SUM(G1487+G1499+G1500)</f>
        <v>1357276</v>
      </c>
      <c r="H1486" s="98">
        <f>SUM(H1487+H1499+H1500)</f>
        <v>1349356</v>
      </c>
      <c r="I1486" s="98">
        <f>SUM(I1487+I1499+I1500)</f>
        <v>4920</v>
      </c>
      <c r="J1486" s="98">
        <f>SUM(J1487+J1499+J1500)</f>
        <v>3000</v>
      </c>
      <c r="K1486" s="99">
        <f t="shared" si="183"/>
        <v>1357276</v>
      </c>
      <c r="L1486" s="95">
        <f t="shared" si="184"/>
        <v>100</v>
      </c>
      <c r="M1486" s="93">
        <f t="shared" si="185"/>
        <v>0</v>
      </c>
    </row>
    <row r="1487" spans="1:14" x14ac:dyDescent="0.2">
      <c r="A1487" s="4"/>
      <c r="B1487" s="4"/>
      <c r="C1487" s="4"/>
      <c r="D1487" s="9">
        <v>611000</v>
      </c>
      <c r="E1487" s="259"/>
      <c r="F1487" s="10" t="s">
        <v>13</v>
      </c>
      <c r="G1487" s="45">
        <f>SUM(G1488+G1492)</f>
        <v>1190588</v>
      </c>
      <c r="H1487" s="45">
        <f>SUM(H1488+H1492)</f>
        <v>1190588</v>
      </c>
      <c r="I1487" s="45">
        <f>SUM(I1488+I1492)</f>
        <v>0</v>
      </c>
      <c r="J1487" s="45">
        <f>SUM(J1488+J1492)</f>
        <v>0</v>
      </c>
      <c r="K1487" s="50">
        <f t="shared" si="183"/>
        <v>1190588</v>
      </c>
      <c r="L1487" s="101">
        <f t="shared" si="184"/>
        <v>100</v>
      </c>
      <c r="M1487" s="102">
        <f t="shared" si="185"/>
        <v>0</v>
      </c>
    </row>
    <row r="1488" spans="1:14" x14ac:dyDescent="0.2">
      <c r="A1488" s="4"/>
      <c r="B1488" s="4"/>
      <c r="C1488" s="4"/>
      <c r="D1488" s="11">
        <v>611100</v>
      </c>
      <c r="E1488" s="257" t="s">
        <v>436</v>
      </c>
      <c r="F1488" s="10" t="s">
        <v>317</v>
      </c>
      <c r="G1488" s="45">
        <f>SUM(G1489:G1491)</f>
        <v>997395</v>
      </c>
      <c r="H1488" s="45">
        <f>SUM(H1489:H1491)</f>
        <v>997395</v>
      </c>
      <c r="I1488" s="45">
        <f>SUM(I1489:I1491)</f>
        <v>0</v>
      </c>
      <c r="J1488" s="45">
        <f>SUM(J1489:J1491)</f>
        <v>0</v>
      </c>
      <c r="K1488" s="50">
        <f t="shared" si="183"/>
        <v>997395</v>
      </c>
      <c r="L1488" s="101">
        <f t="shared" si="184"/>
        <v>100</v>
      </c>
      <c r="M1488" s="102">
        <f t="shared" si="185"/>
        <v>0</v>
      </c>
    </row>
    <row r="1489" spans="1:13" x14ac:dyDescent="0.2">
      <c r="A1489" s="4"/>
      <c r="B1489" s="4"/>
      <c r="C1489" s="4"/>
      <c r="D1489" s="12">
        <v>611110</v>
      </c>
      <c r="E1489" s="255"/>
      <c r="F1489" s="5" t="s">
        <v>255</v>
      </c>
      <c r="G1489" s="41">
        <v>685003</v>
      </c>
      <c r="H1489" s="41">
        <v>685003</v>
      </c>
      <c r="I1489" s="46"/>
      <c r="J1489" s="46"/>
      <c r="K1489" s="83">
        <f t="shared" si="183"/>
        <v>685003</v>
      </c>
      <c r="L1489" s="103">
        <f t="shared" si="184"/>
        <v>100</v>
      </c>
      <c r="M1489" s="75">
        <f t="shared" si="185"/>
        <v>0</v>
      </c>
    </row>
    <row r="1490" spans="1:13" x14ac:dyDescent="0.2">
      <c r="A1490" s="4"/>
      <c r="B1490" s="4"/>
      <c r="C1490" s="4"/>
      <c r="D1490" s="12">
        <v>611130</v>
      </c>
      <c r="E1490" s="255"/>
      <c r="F1490" s="5" t="s">
        <v>14</v>
      </c>
      <c r="G1490" s="41">
        <v>309192</v>
      </c>
      <c r="H1490" s="41">
        <v>309192</v>
      </c>
      <c r="I1490" s="46"/>
      <c r="J1490" s="46"/>
      <c r="K1490" s="83">
        <f t="shared" si="183"/>
        <v>309192</v>
      </c>
      <c r="L1490" s="103">
        <f t="shared" si="184"/>
        <v>100</v>
      </c>
      <c r="M1490" s="75">
        <f t="shared" si="185"/>
        <v>0</v>
      </c>
    </row>
    <row r="1491" spans="1:13" x14ac:dyDescent="0.2">
      <c r="A1491" s="4"/>
      <c r="B1491" s="4"/>
      <c r="C1491" s="4"/>
      <c r="D1491" s="12">
        <v>611155</v>
      </c>
      <c r="E1491" s="255"/>
      <c r="F1491" s="5" t="s">
        <v>18</v>
      </c>
      <c r="G1491" s="41">
        <v>3200</v>
      </c>
      <c r="H1491" s="41">
        <v>3200</v>
      </c>
      <c r="I1491" s="46"/>
      <c r="J1491" s="46"/>
      <c r="K1491" s="83">
        <f t="shared" si="183"/>
        <v>3200</v>
      </c>
      <c r="L1491" s="103">
        <f t="shared" si="184"/>
        <v>100</v>
      </c>
      <c r="M1491" s="75">
        <f t="shared" si="185"/>
        <v>0</v>
      </c>
    </row>
    <row r="1492" spans="1:13" x14ac:dyDescent="0.2">
      <c r="A1492" s="4"/>
      <c r="B1492" s="4"/>
      <c r="C1492" s="4"/>
      <c r="D1492" s="11">
        <v>611200</v>
      </c>
      <c r="E1492" s="257" t="s">
        <v>436</v>
      </c>
      <c r="F1492" s="10" t="s">
        <v>318</v>
      </c>
      <c r="G1492" s="45">
        <f>SUM(G1493:G1498)</f>
        <v>193193</v>
      </c>
      <c r="H1492" s="45">
        <f>SUM(H1493:H1498)</f>
        <v>193193</v>
      </c>
      <c r="I1492" s="45">
        <f>SUM(I1493:I1498)</f>
        <v>0</v>
      </c>
      <c r="J1492" s="45">
        <f>SUM(J1493:J1498)</f>
        <v>0</v>
      </c>
      <c r="K1492" s="50">
        <f t="shared" si="183"/>
        <v>193193</v>
      </c>
      <c r="L1492" s="101">
        <f t="shared" si="184"/>
        <v>100</v>
      </c>
      <c r="M1492" s="102">
        <f t="shared" si="185"/>
        <v>0</v>
      </c>
    </row>
    <row r="1493" spans="1:13" x14ac:dyDescent="0.2">
      <c r="A1493" s="4"/>
      <c r="B1493" s="4"/>
      <c r="C1493" s="4"/>
      <c r="D1493" s="12">
        <v>611211</v>
      </c>
      <c r="E1493" s="255"/>
      <c r="F1493" s="5" t="s">
        <v>310</v>
      </c>
      <c r="G1493" s="41">
        <v>29012</v>
      </c>
      <c r="H1493" s="41">
        <v>29012</v>
      </c>
      <c r="I1493" s="46"/>
      <c r="J1493" s="46"/>
      <c r="K1493" s="83">
        <f t="shared" si="183"/>
        <v>29012</v>
      </c>
      <c r="L1493" s="103">
        <f t="shared" si="184"/>
        <v>100</v>
      </c>
      <c r="M1493" s="75">
        <f t="shared" si="185"/>
        <v>0</v>
      </c>
    </row>
    <row r="1494" spans="1:13" x14ac:dyDescent="0.2">
      <c r="A1494" s="4"/>
      <c r="B1494" s="4"/>
      <c r="C1494" s="4"/>
      <c r="D1494" s="12">
        <v>611221</v>
      </c>
      <c r="E1494" s="255"/>
      <c r="F1494" s="5" t="s">
        <v>15</v>
      </c>
      <c r="G1494" s="41">
        <v>120032</v>
      </c>
      <c r="H1494" s="41">
        <v>120032</v>
      </c>
      <c r="I1494" s="46"/>
      <c r="J1494" s="46"/>
      <c r="K1494" s="83">
        <f t="shared" si="183"/>
        <v>120032</v>
      </c>
      <c r="L1494" s="103">
        <f t="shared" si="184"/>
        <v>100</v>
      </c>
      <c r="M1494" s="75">
        <f t="shared" si="185"/>
        <v>0</v>
      </c>
    </row>
    <row r="1495" spans="1:13" x14ac:dyDescent="0.2">
      <c r="A1495" s="4"/>
      <c r="B1495" s="4"/>
      <c r="C1495" s="4"/>
      <c r="D1495" s="4">
        <v>611224</v>
      </c>
      <c r="E1495" s="258"/>
      <c r="F1495" s="5" t="s">
        <v>16</v>
      </c>
      <c r="G1495" s="41">
        <v>24149</v>
      </c>
      <c r="H1495" s="41">
        <v>24149</v>
      </c>
      <c r="I1495" s="46"/>
      <c r="J1495" s="46"/>
      <c r="K1495" s="83">
        <f t="shared" si="183"/>
        <v>24149</v>
      </c>
      <c r="L1495" s="103">
        <f t="shared" si="184"/>
        <v>100</v>
      </c>
      <c r="M1495" s="75">
        <f t="shared" si="185"/>
        <v>0</v>
      </c>
    </row>
    <row r="1496" spans="1:13" x14ac:dyDescent="0.2">
      <c r="A1496" s="4"/>
      <c r="B1496" s="4"/>
      <c r="C1496" s="4"/>
      <c r="D1496" s="4">
        <v>611225</v>
      </c>
      <c r="E1496" s="258"/>
      <c r="F1496" s="5" t="s">
        <v>17</v>
      </c>
      <c r="G1496" s="41">
        <v>10000</v>
      </c>
      <c r="H1496" s="41">
        <v>10000</v>
      </c>
      <c r="I1496" s="46"/>
      <c r="J1496" s="46"/>
      <c r="K1496" s="83">
        <f t="shared" si="183"/>
        <v>10000</v>
      </c>
      <c r="L1496" s="103">
        <f t="shared" si="184"/>
        <v>100</v>
      </c>
      <c r="M1496" s="75">
        <f t="shared" si="185"/>
        <v>0</v>
      </c>
    </row>
    <row r="1497" spans="1:13" x14ac:dyDescent="0.2">
      <c r="A1497" s="4"/>
      <c r="B1497" s="4"/>
      <c r="C1497" s="4"/>
      <c r="D1497" s="4">
        <v>611226</v>
      </c>
      <c r="E1497" s="258"/>
      <c r="F1497" s="5" t="s">
        <v>530</v>
      </c>
      <c r="G1497" s="41">
        <v>0</v>
      </c>
      <c r="H1497" s="41">
        <v>0</v>
      </c>
      <c r="I1497" s="46"/>
      <c r="J1497" s="46"/>
      <c r="K1497" s="83">
        <f t="shared" si="183"/>
        <v>0</v>
      </c>
      <c r="L1497" s="103" t="e">
        <f t="shared" si="184"/>
        <v>#DIV/0!</v>
      </c>
      <c r="M1497" s="75">
        <f t="shared" si="185"/>
        <v>0</v>
      </c>
    </row>
    <row r="1498" spans="1:13" x14ac:dyDescent="0.2">
      <c r="A1498" s="4"/>
      <c r="B1498" s="4"/>
      <c r="C1498" s="4"/>
      <c r="D1498" s="4">
        <v>611227</v>
      </c>
      <c r="E1498" s="258"/>
      <c r="F1498" s="5" t="s">
        <v>19</v>
      </c>
      <c r="G1498" s="41">
        <v>10000</v>
      </c>
      <c r="H1498" s="41">
        <v>10000</v>
      </c>
      <c r="I1498" s="46"/>
      <c r="J1498" s="46"/>
      <c r="K1498" s="83">
        <f t="shared" si="183"/>
        <v>10000</v>
      </c>
      <c r="L1498" s="103">
        <f t="shared" si="184"/>
        <v>100</v>
      </c>
      <c r="M1498" s="75">
        <f t="shared" si="185"/>
        <v>0</v>
      </c>
    </row>
    <row r="1499" spans="1:13" x14ac:dyDescent="0.2">
      <c r="A1499" s="4"/>
      <c r="B1499" s="4"/>
      <c r="C1499" s="4"/>
      <c r="D1499" s="9">
        <v>612100</v>
      </c>
      <c r="E1499" s="259" t="s">
        <v>436</v>
      </c>
      <c r="F1499" s="10" t="s">
        <v>20</v>
      </c>
      <c r="G1499" s="40">
        <v>49870</v>
      </c>
      <c r="H1499" s="40">
        <v>49870</v>
      </c>
      <c r="I1499" s="47"/>
      <c r="J1499" s="47"/>
      <c r="K1499" s="50">
        <f t="shared" si="183"/>
        <v>49870</v>
      </c>
      <c r="L1499" s="101">
        <f t="shared" si="184"/>
        <v>100</v>
      </c>
      <c r="M1499" s="102">
        <f t="shared" si="185"/>
        <v>0</v>
      </c>
    </row>
    <row r="1500" spans="1:13" x14ac:dyDescent="0.2">
      <c r="A1500" s="4"/>
      <c r="B1500" s="4"/>
      <c r="C1500" s="4"/>
      <c r="D1500" s="9">
        <v>613000</v>
      </c>
      <c r="E1500" s="259"/>
      <c r="F1500" s="10" t="s">
        <v>185</v>
      </c>
      <c r="G1500" s="45">
        <f t="shared" ref="G1500:J1500" si="186">SUM(G1501+G1504+G1507+G1510+G1514+G1515+G1516+G1517)</f>
        <v>116818</v>
      </c>
      <c r="H1500" s="45">
        <f t="shared" si="186"/>
        <v>108898</v>
      </c>
      <c r="I1500" s="45">
        <f t="shared" si="186"/>
        <v>4920</v>
      </c>
      <c r="J1500" s="45">
        <f t="shared" si="186"/>
        <v>3000</v>
      </c>
      <c r="K1500" s="45">
        <f>SUM(K1501+K1504+K1507+K1510+K1514+K1515+K1516+K1517)</f>
        <v>116818</v>
      </c>
      <c r="L1500" s="101">
        <f t="shared" si="184"/>
        <v>100</v>
      </c>
      <c r="M1500" s="102">
        <f t="shared" si="185"/>
        <v>0</v>
      </c>
    </row>
    <row r="1501" spans="1:13" x14ac:dyDescent="0.2">
      <c r="A1501" s="4"/>
      <c r="B1501" s="4"/>
      <c r="C1501" s="4"/>
      <c r="D1501" s="11">
        <v>613100</v>
      </c>
      <c r="E1501" s="257" t="s">
        <v>436</v>
      </c>
      <c r="F1501" s="10" t="s">
        <v>175</v>
      </c>
      <c r="G1501" s="45">
        <f>SUM(G1502:G1503)</f>
        <v>5200</v>
      </c>
      <c r="H1501" s="45">
        <f>SUM(H1502:H1503)</f>
        <v>5200</v>
      </c>
      <c r="I1501" s="45">
        <f>SUM(I1502:I1503)</f>
        <v>0</v>
      </c>
      <c r="J1501" s="45">
        <f>SUM(J1502:J1503)</f>
        <v>0</v>
      </c>
      <c r="K1501" s="50">
        <f t="shared" si="183"/>
        <v>5200</v>
      </c>
      <c r="L1501" s="101">
        <f t="shared" si="184"/>
        <v>100</v>
      </c>
      <c r="M1501" s="102">
        <f t="shared" si="185"/>
        <v>0</v>
      </c>
    </row>
    <row r="1502" spans="1:13" x14ac:dyDescent="0.2">
      <c r="A1502" s="4"/>
      <c r="B1502" s="4"/>
      <c r="C1502" s="4"/>
      <c r="D1502" s="4">
        <v>613110</v>
      </c>
      <c r="E1502" s="258"/>
      <c r="F1502" s="5" t="s">
        <v>174</v>
      </c>
      <c r="G1502" s="41">
        <v>1700</v>
      </c>
      <c r="H1502" s="41">
        <v>1700</v>
      </c>
      <c r="I1502" s="46"/>
      <c r="J1502" s="46"/>
      <c r="K1502" s="83">
        <f t="shared" si="183"/>
        <v>1700</v>
      </c>
      <c r="L1502" s="103">
        <f t="shared" si="184"/>
        <v>100</v>
      </c>
      <c r="M1502" s="75">
        <f t="shared" si="185"/>
        <v>0</v>
      </c>
    </row>
    <row r="1503" spans="1:13" x14ac:dyDescent="0.2">
      <c r="A1503" s="4"/>
      <c r="B1503" s="4"/>
      <c r="C1503" s="4"/>
      <c r="D1503" s="4">
        <v>613120</v>
      </c>
      <c r="E1503" s="258"/>
      <c r="F1503" s="5" t="s">
        <v>110</v>
      </c>
      <c r="G1503" s="41">
        <v>3500</v>
      </c>
      <c r="H1503" s="41">
        <v>3500</v>
      </c>
      <c r="I1503" s="46"/>
      <c r="J1503" s="46"/>
      <c r="K1503" s="83">
        <f t="shared" si="183"/>
        <v>3500</v>
      </c>
      <c r="L1503" s="103">
        <f t="shared" si="184"/>
        <v>100</v>
      </c>
      <c r="M1503" s="75">
        <f t="shared" si="185"/>
        <v>0</v>
      </c>
    </row>
    <row r="1504" spans="1:13" x14ac:dyDescent="0.2">
      <c r="A1504" s="4"/>
      <c r="B1504" s="4"/>
      <c r="C1504" s="4"/>
      <c r="D1504" s="11">
        <v>613200</v>
      </c>
      <c r="E1504" s="257" t="s">
        <v>436</v>
      </c>
      <c r="F1504" s="10" t="s">
        <v>186</v>
      </c>
      <c r="G1504" s="45">
        <f>SUM(G1505:G1506)</f>
        <v>35000</v>
      </c>
      <c r="H1504" s="45">
        <f>SUM(H1505:H1506)</f>
        <v>33000</v>
      </c>
      <c r="I1504" s="45">
        <f>SUM(I1505:I1506)</f>
        <v>1000</v>
      </c>
      <c r="J1504" s="45">
        <f>SUM(J1505:J1506)</f>
        <v>1000</v>
      </c>
      <c r="K1504" s="50">
        <f t="shared" si="183"/>
        <v>35000</v>
      </c>
      <c r="L1504" s="101">
        <f t="shared" si="184"/>
        <v>100</v>
      </c>
      <c r="M1504" s="102">
        <f t="shared" si="185"/>
        <v>0</v>
      </c>
    </row>
    <row r="1505" spans="1:13" x14ac:dyDescent="0.2">
      <c r="A1505" s="4"/>
      <c r="B1505" s="4"/>
      <c r="C1505" s="4"/>
      <c r="D1505" s="4">
        <v>613211</v>
      </c>
      <c r="E1505" s="258"/>
      <c r="F1505" s="5" t="s">
        <v>187</v>
      </c>
      <c r="G1505" s="41">
        <v>9000</v>
      </c>
      <c r="H1505" s="41">
        <v>7000</v>
      </c>
      <c r="I1505" s="46">
        <v>1000</v>
      </c>
      <c r="J1505" s="46">
        <v>1000</v>
      </c>
      <c r="K1505" s="83">
        <f t="shared" si="183"/>
        <v>9000</v>
      </c>
      <c r="L1505" s="103">
        <f t="shared" si="184"/>
        <v>100</v>
      </c>
      <c r="M1505" s="75">
        <f t="shared" si="185"/>
        <v>0</v>
      </c>
    </row>
    <row r="1506" spans="1:13" x14ac:dyDescent="0.2">
      <c r="A1506" s="4"/>
      <c r="B1506" s="4"/>
      <c r="C1506" s="4"/>
      <c r="D1506" s="4">
        <v>613212</v>
      </c>
      <c r="E1506" s="258"/>
      <c r="F1506" s="5" t="s">
        <v>188</v>
      </c>
      <c r="G1506" s="41">
        <v>26000</v>
      </c>
      <c r="H1506" s="41">
        <v>26000</v>
      </c>
      <c r="I1506" s="46"/>
      <c r="J1506" s="46"/>
      <c r="K1506" s="83">
        <f t="shared" si="183"/>
        <v>26000</v>
      </c>
      <c r="L1506" s="103">
        <f t="shared" si="184"/>
        <v>100</v>
      </c>
      <c r="M1506" s="75">
        <f t="shared" si="185"/>
        <v>0</v>
      </c>
    </row>
    <row r="1507" spans="1:13" x14ac:dyDescent="0.2">
      <c r="A1507" s="4"/>
      <c r="B1507" s="4"/>
      <c r="C1507" s="4"/>
      <c r="D1507" s="11">
        <v>613300</v>
      </c>
      <c r="E1507" s="257" t="s">
        <v>436</v>
      </c>
      <c r="F1507" s="10" t="s">
        <v>319</v>
      </c>
      <c r="G1507" s="45">
        <f>SUM(G1508:G1509)</f>
        <v>14600</v>
      </c>
      <c r="H1507" s="45">
        <f>SUM(H1508:H1509)</f>
        <v>14600</v>
      </c>
      <c r="I1507" s="45">
        <f>SUM(I1508:I1509)</f>
        <v>0</v>
      </c>
      <c r="J1507" s="45">
        <f>SUM(J1508:J1509)</f>
        <v>0</v>
      </c>
      <c r="K1507" s="50">
        <f t="shared" si="183"/>
        <v>14600</v>
      </c>
      <c r="L1507" s="101">
        <f t="shared" si="184"/>
        <v>100</v>
      </c>
      <c r="M1507" s="102">
        <f t="shared" si="185"/>
        <v>0</v>
      </c>
    </row>
    <row r="1508" spans="1:13" x14ac:dyDescent="0.2">
      <c r="A1508" s="4"/>
      <c r="B1508" s="4"/>
      <c r="C1508" s="4"/>
      <c r="D1508" s="4">
        <v>613321</v>
      </c>
      <c r="E1508" s="258"/>
      <c r="F1508" s="5" t="s">
        <v>189</v>
      </c>
      <c r="G1508" s="41">
        <v>9100</v>
      </c>
      <c r="H1508" s="41">
        <v>9100</v>
      </c>
      <c r="I1508" s="46"/>
      <c r="J1508" s="46"/>
      <c r="K1508" s="83">
        <f t="shared" si="183"/>
        <v>9100</v>
      </c>
      <c r="L1508" s="103">
        <f t="shared" si="184"/>
        <v>100</v>
      </c>
      <c r="M1508" s="75">
        <f t="shared" si="185"/>
        <v>0</v>
      </c>
    </row>
    <row r="1509" spans="1:13" x14ac:dyDescent="0.2">
      <c r="A1509" s="4"/>
      <c r="B1509" s="4"/>
      <c r="C1509" s="4"/>
      <c r="D1509" s="4">
        <v>613311</v>
      </c>
      <c r="E1509" s="258"/>
      <c r="F1509" s="5" t="s">
        <v>206</v>
      </c>
      <c r="G1509" s="41">
        <v>5500</v>
      </c>
      <c r="H1509" s="41">
        <v>5500</v>
      </c>
      <c r="I1509" s="46"/>
      <c r="J1509" s="46"/>
      <c r="K1509" s="83">
        <f t="shared" si="183"/>
        <v>5500</v>
      </c>
      <c r="L1509" s="103">
        <f t="shared" si="184"/>
        <v>100</v>
      </c>
      <c r="M1509" s="75">
        <f t="shared" si="185"/>
        <v>0</v>
      </c>
    </row>
    <row r="1510" spans="1:13" ht="12.75" customHeight="1" x14ac:dyDescent="0.2">
      <c r="A1510" s="4"/>
      <c r="B1510" s="5"/>
      <c r="C1510" s="4"/>
      <c r="D1510" s="11">
        <v>613400</v>
      </c>
      <c r="E1510" s="257" t="s">
        <v>436</v>
      </c>
      <c r="F1510" s="10" t="s">
        <v>190</v>
      </c>
      <c r="G1510" s="45">
        <f>SUM(G1511:G1513)</f>
        <v>35520</v>
      </c>
      <c r="H1510" s="45">
        <f>SUM(H1511:H1513)</f>
        <v>32600</v>
      </c>
      <c r="I1510" s="45">
        <f>SUM(I1511:I1513)</f>
        <v>1920</v>
      </c>
      <c r="J1510" s="45">
        <f>SUM(J1511:J1513)</f>
        <v>1000</v>
      </c>
      <c r="K1510" s="50">
        <f t="shared" si="183"/>
        <v>35520</v>
      </c>
      <c r="L1510" s="101">
        <f t="shared" si="184"/>
        <v>100</v>
      </c>
      <c r="M1510" s="102">
        <f t="shared" si="185"/>
        <v>0</v>
      </c>
    </row>
    <row r="1511" spans="1:13" x14ac:dyDescent="0.2">
      <c r="A1511" s="4"/>
      <c r="B1511" s="5"/>
      <c r="C1511" s="4"/>
      <c r="D1511" s="4">
        <v>613410</v>
      </c>
      <c r="E1511" s="258"/>
      <c r="F1511" s="5" t="s">
        <v>191</v>
      </c>
      <c r="G1511" s="41">
        <v>7920</v>
      </c>
      <c r="H1511" s="41">
        <v>7000</v>
      </c>
      <c r="I1511" s="46">
        <v>920</v>
      </c>
      <c r="J1511" s="46"/>
      <c r="K1511" s="83">
        <f t="shared" si="183"/>
        <v>7920</v>
      </c>
      <c r="L1511" s="103">
        <f t="shared" si="184"/>
        <v>100</v>
      </c>
      <c r="M1511" s="75">
        <f t="shared" si="185"/>
        <v>0</v>
      </c>
    </row>
    <row r="1512" spans="1:13" x14ac:dyDescent="0.2">
      <c r="A1512" s="4"/>
      <c r="B1512" s="5"/>
      <c r="C1512" s="4"/>
      <c r="D1512" s="4">
        <v>613416</v>
      </c>
      <c r="E1512" s="258"/>
      <c r="F1512" s="5" t="s">
        <v>523</v>
      </c>
      <c r="G1512" s="41">
        <v>21000</v>
      </c>
      <c r="H1512" s="41">
        <v>21000</v>
      </c>
      <c r="I1512" s="46"/>
      <c r="J1512" s="46"/>
      <c r="K1512" s="83">
        <f t="shared" si="183"/>
        <v>21000</v>
      </c>
      <c r="L1512" s="103">
        <f t="shared" si="184"/>
        <v>100</v>
      </c>
      <c r="M1512" s="75">
        <f t="shared" si="185"/>
        <v>0</v>
      </c>
    </row>
    <row r="1513" spans="1:13" x14ac:dyDescent="0.2">
      <c r="A1513" s="4"/>
      <c r="B1513" s="85"/>
      <c r="C1513" s="4"/>
      <c r="D1513" s="4">
        <v>613430</v>
      </c>
      <c r="E1513" s="258"/>
      <c r="F1513" s="5" t="s">
        <v>192</v>
      </c>
      <c r="G1513" s="41">
        <v>6600</v>
      </c>
      <c r="H1513" s="41">
        <v>4600</v>
      </c>
      <c r="I1513" s="46">
        <v>1000</v>
      </c>
      <c r="J1513" s="46">
        <v>1000</v>
      </c>
      <c r="K1513" s="83">
        <f t="shared" si="183"/>
        <v>6600</v>
      </c>
      <c r="L1513" s="103">
        <f t="shared" si="184"/>
        <v>100</v>
      </c>
      <c r="M1513" s="75">
        <f t="shared" si="185"/>
        <v>0</v>
      </c>
    </row>
    <row r="1514" spans="1:13" x14ac:dyDescent="0.2">
      <c r="A1514" s="5"/>
      <c r="B1514" s="5"/>
      <c r="C1514" s="4"/>
      <c r="D1514" s="11">
        <v>613500</v>
      </c>
      <c r="E1514" s="257"/>
      <c r="F1514" s="10" t="s">
        <v>26</v>
      </c>
      <c r="G1514" s="40">
        <v>2000</v>
      </c>
      <c r="H1514" s="40">
        <v>2000</v>
      </c>
      <c r="I1514" s="47"/>
      <c r="J1514" s="47"/>
      <c r="K1514" s="50">
        <f t="shared" si="183"/>
        <v>2000</v>
      </c>
      <c r="L1514" s="101">
        <f t="shared" si="184"/>
        <v>100</v>
      </c>
      <c r="M1514" s="102">
        <f t="shared" si="185"/>
        <v>0</v>
      </c>
    </row>
    <row r="1515" spans="1:13" x14ac:dyDescent="0.2">
      <c r="A1515" s="5"/>
      <c r="B1515" s="3"/>
      <c r="C1515" s="4"/>
      <c r="D1515" s="11">
        <v>613700</v>
      </c>
      <c r="E1515" s="257" t="s">
        <v>436</v>
      </c>
      <c r="F1515" s="10" t="s">
        <v>28</v>
      </c>
      <c r="G1515" s="40">
        <v>9000</v>
      </c>
      <c r="H1515" s="40">
        <v>7000</v>
      </c>
      <c r="I1515" s="47">
        <v>1000</v>
      </c>
      <c r="J1515" s="47">
        <v>1000</v>
      </c>
      <c r="K1515" s="50">
        <f t="shared" si="183"/>
        <v>9000</v>
      </c>
      <c r="L1515" s="101">
        <f t="shared" si="184"/>
        <v>100</v>
      </c>
      <c r="M1515" s="102">
        <f t="shared" si="185"/>
        <v>0</v>
      </c>
    </row>
    <row r="1516" spans="1:13" x14ac:dyDescent="0.2">
      <c r="A1516" s="85"/>
      <c r="B1516" s="4"/>
      <c r="C1516" s="4"/>
      <c r="D1516" s="11">
        <v>613800</v>
      </c>
      <c r="E1516" s="257" t="s">
        <v>436</v>
      </c>
      <c r="F1516" s="10" t="s">
        <v>201</v>
      </c>
      <c r="G1516" s="40">
        <v>1000</v>
      </c>
      <c r="H1516" s="40">
        <v>0</v>
      </c>
      <c r="I1516" s="47">
        <v>1000</v>
      </c>
      <c r="J1516" s="47"/>
      <c r="K1516" s="50">
        <f t="shared" si="183"/>
        <v>1000</v>
      </c>
      <c r="L1516" s="101">
        <f t="shared" si="184"/>
        <v>100</v>
      </c>
      <c r="M1516" s="102">
        <f t="shared" si="185"/>
        <v>0</v>
      </c>
    </row>
    <row r="1517" spans="1:13" ht="33.75" x14ac:dyDescent="0.2">
      <c r="A1517" s="3"/>
      <c r="B1517" s="4"/>
      <c r="C1517" s="4"/>
      <c r="D1517" s="11">
        <v>613900</v>
      </c>
      <c r="E1517" s="257" t="s">
        <v>436</v>
      </c>
      <c r="F1517" s="14" t="s">
        <v>284</v>
      </c>
      <c r="G1517" s="45">
        <f>SUM(G1518:G1525)</f>
        <v>14498</v>
      </c>
      <c r="H1517" s="45">
        <f>SUM(H1518:H1525)</f>
        <v>14498</v>
      </c>
      <c r="I1517" s="45">
        <f>SUM(I1518:I1525)</f>
        <v>0</v>
      </c>
      <c r="J1517" s="45">
        <f>SUM(J1518:J1525)</f>
        <v>0</v>
      </c>
      <c r="K1517" s="45">
        <f>SUM(K1518:K1525)</f>
        <v>14498</v>
      </c>
      <c r="L1517" s="101">
        <f t="shared" si="184"/>
        <v>100</v>
      </c>
      <c r="M1517" s="102">
        <f t="shared" si="185"/>
        <v>0</v>
      </c>
    </row>
    <row r="1518" spans="1:13" x14ac:dyDescent="0.2">
      <c r="A1518" s="4"/>
      <c r="B1518" s="4"/>
      <c r="C1518" s="4"/>
      <c r="D1518" s="18">
        <v>613910</v>
      </c>
      <c r="E1518" s="256"/>
      <c r="F1518" s="1" t="s">
        <v>194</v>
      </c>
      <c r="G1518" s="48">
        <v>0</v>
      </c>
      <c r="H1518" s="48"/>
      <c r="I1518" s="83"/>
      <c r="J1518" s="83"/>
      <c r="K1518" s="83">
        <f t="shared" ref="K1518:K1530" si="187">SUM(H1518:J1518)</f>
        <v>0</v>
      </c>
      <c r="L1518" s="103" t="e">
        <f t="shared" si="184"/>
        <v>#DIV/0!</v>
      </c>
      <c r="M1518" s="75">
        <f t="shared" si="185"/>
        <v>0</v>
      </c>
    </row>
    <row r="1519" spans="1:13" x14ac:dyDescent="0.2">
      <c r="A1519" s="4"/>
      <c r="B1519" s="4"/>
      <c r="C1519" s="4"/>
      <c r="D1519" s="18">
        <v>613914</v>
      </c>
      <c r="E1519" s="256"/>
      <c r="F1519" s="1" t="s">
        <v>195</v>
      </c>
      <c r="G1519" s="250">
        <v>0</v>
      </c>
      <c r="H1519" s="250"/>
      <c r="I1519" s="251"/>
      <c r="J1519" s="251"/>
      <c r="K1519" s="83">
        <f t="shared" si="187"/>
        <v>0</v>
      </c>
      <c r="L1519" s="103" t="e">
        <f t="shared" si="184"/>
        <v>#DIV/0!</v>
      </c>
      <c r="M1519" s="75">
        <f t="shared" si="185"/>
        <v>0</v>
      </c>
    </row>
    <row r="1520" spans="1:13" x14ac:dyDescent="0.2">
      <c r="A1520" s="4"/>
      <c r="B1520" s="4"/>
      <c r="C1520" s="4"/>
      <c r="D1520" s="18">
        <v>613920</v>
      </c>
      <c r="E1520" s="256"/>
      <c r="F1520" s="1" t="s">
        <v>98</v>
      </c>
      <c r="G1520" s="41">
        <v>0</v>
      </c>
      <c r="H1520" s="41"/>
      <c r="I1520" s="46"/>
      <c r="J1520" s="46"/>
      <c r="K1520" s="83">
        <f t="shared" si="187"/>
        <v>0</v>
      </c>
      <c r="L1520" s="103" t="e">
        <f t="shared" si="184"/>
        <v>#DIV/0!</v>
      </c>
      <c r="M1520" s="75">
        <f t="shared" si="185"/>
        <v>0</v>
      </c>
    </row>
    <row r="1521" spans="1:16" x14ac:dyDescent="0.2">
      <c r="A1521" s="4"/>
      <c r="B1521" s="4"/>
      <c r="C1521" s="4"/>
      <c r="D1521" s="18">
        <v>613974</v>
      </c>
      <c r="E1521" s="256"/>
      <c r="F1521" s="1" t="s">
        <v>250</v>
      </c>
      <c r="G1521" s="41">
        <v>1480</v>
      </c>
      <c r="H1521" s="41">
        <v>1480</v>
      </c>
      <c r="I1521" s="46"/>
      <c r="J1521" s="46"/>
      <c r="K1521" s="83">
        <f t="shared" si="187"/>
        <v>1480</v>
      </c>
      <c r="L1521" s="103">
        <f t="shared" si="184"/>
        <v>100</v>
      </c>
      <c r="M1521" s="75">
        <f t="shared" si="185"/>
        <v>0</v>
      </c>
    </row>
    <row r="1522" spans="1:16" ht="22.5" x14ac:dyDescent="0.2">
      <c r="A1522" s="4"/>
      <c r="B1522" s="4"/>
      <c r="C1522" s="4"/>
      <c r="D1522" s="4">
        <v>613976</v>
      </c>
      <c r="E1522" s="258"/>
      <c r="F1522" s="1" t="s">
        <v>322</v>
      </c>
      <c r="G1522" s="41">
        <v>4940</v>
      </c>
      <c r="H1522" s="41">
        <v>4940</v>
      </c>
      <c r="I1522" s="46"/>
      <c r="J1522" s="46"/>
      <c r="K1522" s="83">
        <f t="shared" si="187"/>
        <v>4940</v>
      </c>
      <c r="L1522" s="103">
        <f t="shared" si="184"/>
        <v>100</v>
      </c>
      <c r="M1522" s="75">
        <f t="shared" si="185"/>
        <v>0</v>
      </c>
    </row>
    <row r="1523" spans="1:16" x14ac:dyDescent="0.2">
      <c r="A1523" s="4"/>
      <c r="B1523" s="4"/>
      <c r="C1523" s="4"/>
      <c r="D1523" s="4">
        <v>613980</v>
      </c>
      <c r="E1523" s="258"/>
      <c r="F1523" s="1" t="s">
        <v>261</v>
      </c>
      <c r="G1523" s="41">
        <v>1205</v>
      </c>
      <c r="H1523" s="41">
        <v>1205</v>
      </c>
      <c r="I1523" s="46"/>
      <c r="J1523" s="46"/>
      <c r="K1523" s="83">
        <f t="shared" si="187"/>
        <v>1205</v>
      </c>
      <c r="L1523" s="103">
        <f t="shared" si="184"/>
        <v>100</v>
      </c>
      <c r="M1523" s="75">
        <f t="shared" si="185"/>
        <v>0</v>
      </c>
    </row>
    <row r="1524" spans="1:16" ht="22.5" x14ac:dyDescent="0.2">
      <c r="A1524" s="4"/>
      <c r="B1524" s="4"/>
      <c r="C1524" s="4"/>
      <c r="D1524" s="4">
        <v>613983</v>
      </c>
      <c r="E1524" s="258"/>
      <c r="F1524" s="1" t="s">
        <v>252</v>
      </c>
      <c r="G1524" s="41">
        <v>3473</v>
      </c>
      <c r="H1524" s="41">
        <v>3473</v>
      </c>
      <c r="I1524" s="46"/>
      <c r="J1524" s="46"/>
      <c r="K1524" s="83">
        <f t="shared" si="187"/>
        <v>3473</v>
      </c>
      <c r="L1524" s="103">
        <f t="shared" si="184"/>
        <v>100</v>
      </c>
      <c r="M1524" s="75">
        <f t="shared" si="185"/>
        <v>0</v>
      </c>
    </row>
    <row r="1525" spans="1:16" x14ac:dyDescent="0.2">
      <c r="A1525" s="4"/>
      <c r="B1525" s="4"/>
      <c r="C1525" s="4"/>
      <c r="D1525" s="4">
        <v>613991</v>
      </c>
      <c r="E1525" s="258"/>
      <c r="F1525" s="1" t="s">
        <v>117</v>
      </c>
      <c r="G1525" s="41">
        <v>3400</v>
      </c>
      <c r="H1525" s="41">
        <v>3400</v>
      </c>
      <c r="I1525" s="46"/>
      <c r="J1525" s="46"/>
      <c r="K1525" s="83">
        <f t="shared" si="187"/>
        <v>3400</v>
      </c>
      <c r="L1525" s="103">
        <f t="shared" si="184"/>
        <v>100</v>
      </c>
      <c r="M1525" s="75">
        <f t="shared" si="185"/>
        <v>0</v>
      </c>
    </row>
    <row r="1526" spans="1:16" x14ac:dyDescent="0.2">
      <c r="A1526" s="4"/>
      <c r="B1526" s="4"/>
      <c r="C1526" s="4"/>
      <c r="D1526" s="66">
        <v>821000</v>
      </c>
      <c r="E1526" s="257"/>
      <c r="F1526" s="67" t="s">
        <v>240</v>
      </c>
      <c r="G1526" s="88">
        <f>SUM(G1527:G1529)</f>
        <v>150000</v>
      </c>
      <c r="H1526" s="88">
        <f>SUM(H1527:H1529)</f>
        <v>120000</v>
      </c>
      <c r="I1526" s="88">
        <f>SUM(I1527:I1529)</f>
        <v>0</v>
      </c>
      <c r="J1526" s="88">
        <f>SUM(J1527:J1529)</f>
        <v>30000</v>
      </c>
      <c r="K1526" s="87">
        <f t="shared" si="187"/>
        <v>150000</v>
      </c>
      <c r="L1526" s="95">
        <f t="shared" si="184"/>
        <v>100</v>
      </c>
      <c r="M1526" s="93">
        <f t="shared" si="185"/>
        <v>0</v>
      </c>
    </row>
    <row r="1527" spans="1:16" x14ac:dyDescent="0.2">
      <c r="A1527" s="4"/>
      <c r="B1527" s="4"/>
      <c r="C1527" s="4"/>
      <c r="D1527" s="4">
        <v>821500</v>
      </c>
      <c r="E1527" s="262" t="s">
        <v>436</v>
      </c>
      <c r="F1527" s="1" t="s">
        <v>372</v>
      </c>
      <c r="G1527" s="41">
        <v>0</v>
      </c>
      <c r="H1527" s="41"/>
      <c r="I1527" s="87"/>
      <c r="J1527" s="87"/>
      <c r="K1527" s="83">
        <f t="shared" si="187"/>
        <v>0</v>
      </c>
      <c r="L1527" s="74" t="e">
        <f t="shared" si="184"/>
        <v>#DIV/0!</v>
      </c>
      <c r="M1527" s="41">
        <f t="shared" si="185"/>
        <v>0</v>
      </c>
    </row>
    <row r="1528" spans="1:16" x14ac:dyDescent="0.2">
      <c r="A1528" s="4"/>
      <c r="B1528" s="4"/>
      <c r="C1528" s="4"/>
      <c r="D1528" s="4">
        <v>821624</v>
      </c>
      <c r="E1528" s="279" t="s">
        <v>436</v>
      </c>
      <c r="F1528" s="1" t="s">
        <v>99</v>
      </c>
      <c r="G1528" s="41">
        <v>105000</v>
      </c>
      <c r="H1528" s="41">
        <v>105000</v>
      </c>
      <c r="I1528" s="46"/>
      <c r="J1528" s="46"/>
      <c r="K1528" s="83">
        <f t="shared" si="187"/>
        <v>105000</v>
      </c>
      <c r="L1528" s="74">
        <f t="shared" si="184"/>
        <v>100</v>
      </c>
      <c r="M1528" s="41">
        <f t="shared" si="185"/>
        <v>0</v>
      </c>
      <c r="N1528" s="438"/>
      <c r="O1528" s="439"/>
      <c r="P1528" s="440"/>
    </row>
    <row r="1529" spans="1:16" x14ac:dyDescent="0.2">
      <c r="A1529" s="4"/>
      <c r="B1529" s="4"/>
      <c r="C1529" s="4"/>
      <c r="D1529" s="4">
        <v>821310</v>
      </c>
      <c r="E1529" s="279" t="s">
        <v>436</v>
      </c>
      <c r="F1529" s="1" t="s">
        <v>229</v>
      </c>
      <c r="G1529" s="55">
        <v>45000</v>
      </c>
      <c r="H1529" s="55">
        <v>15000</v>
      </c>
      <c r="I1529" s="82"/>
      <c r="J1529" s="82">
        <v>30000</v>
      </c>
      <c r="K1529" s="83">
        <f t="shared" si="187"/>
        <v>45000</v>
      </c>
      <c r="L1529" s="74">
        <f t="shared" si="184"/>
        <v>100</v>
      </c>
      <c r="M1529" s="41">
        <f t="shared" si="185"/>
        <v>0</v>
      </c>
      <c r="N1529" s="438"/>
      <c r="O1529" s="439"/>
      <c r="P1529" s="440"/>
    </row>
    <row r="1530" spans="1:16" x14ac:dyDescent="0.2">
      <c r="A1530" s="4"/>
      <c r="B1530" s="4"/>
      <c r="C1530" s="4"/>
      <c r="D1530" s="4"/>
      <c r="E1530" s="258"/>
      <c r="F1530" s="2" t="s">
        <v>46</v>
      </c>
      <c r="G1530" s="89">
        <v>31</v>
      </c>
      <c r="H1530" s="89">
        <v>31</v>
      </c>
      <c r="I1530" s="90"/>
      <c r="J1530" s="90"/>
      <c r="K1530" s="87">
        <f t="shared" si="187"/>
        <v>31</v>
      </c>
      <c r="L1530" s="95">
        <f t="shared" si="184"/>
        <v>100</v>
      </c>
      <c r="M1530" s="93">
        <f t="shared" si="185"/>
        <v>0</v>
      </c>
    </row>
    <row r="1531" spans="1:16" x14ac:dyDescent="0.2">
      <c r="A1531" s="242"/>
      <c r="B1531" s="212"/>
      <c r="C1531" s="212"/>
      <c r="E1531" s="274"/>
      <c r="F1531" s="21"/>
      <c r="G1531" s="51"/>
      <c r="H1531" s="51"/>
      <c r="I1531" s="51"/>
      <c r="J1531" s="51"/>
      <c r="K1531" s="51"/>
      <c r="L1531" s="31"/>
      <c r="M1531" s="210"/>
    </row>
    <row r="1532" spans="1:16" ht="11.25" customHeight="1" x14ac:dyDescent="0.2">
      <c r="A1532" s="244"/>
      <c r="B1532" s="28"/>
      <c r="C1532" s="28"/>
      <c r="E1532" s="274"/>
      <c r="G1532" s="57"/>
      <c r="H1532" s="57"/>
      <c r="I1532" s="57"/>
      <c r="J1532" s="57"/>
      <c r="K1532" s="57"/>
      <c r="L1532" s="35"/>
      <c r="M1532" s="23"/>
    </row>
    <row r="1533" spans="1:16" ht="12.75" customHeight="1" x14ac:dyDescent="0.2">
      <c r="A1533" s="5" t="s">
        <v>48</v>
      </c>
      <c r="B1533" s="5" t="s">
        <v>49</v>
      </c>
      <c r="C1533" s="5" t="s">
        <v>50</v>
      </c>
      <c r="D1533" s="3" t="s">
        <v>7</v>
      </c>
      <c r="E1533" s="81" t="s">
        <v>130</v>
      </c>
      <c r="F1533" s="3" t="s">
        <v>51</v>
      </c>
      <c r="G1533" s="520" t="s">
        <v>592</v>
      </c>
      <c r="H1533" s="514" t="s">
        <v>328</v>
      </c>
      <c r="I1533" s="514" t="s">
        <v>500</v>
      </c>
      <c r="J1533" s="516" t="s">
        <v>324</v>
      </c>
      <c r="K1533" s="512" t="s">
        <v>583</v>
      </c>
      <c r="L1533" s="15" t="s">
        <v>52</v>
      </c>
      <c r="M1533" s="3" t="s">
        <v>123</v>
      </c>
    </row>
    <row r="1534" spans="1:16" ht="31.5" customHeight="1" x14ac:dyDescent="0.2">
      <c r="A1534" s="5" t="s">
        <v>53</v>
      </c>
      <c r="B1534" s="5"/>
      <c r="C1534" s="5" t="s">
        <v>54</v>
      </c>
      <c r="D1534" s="3" t="s">
        <v>11</v>
      </c>
      <c r="E1534" s="81" t="s">
        <v>131</v>
      </c>
      <c r="F1534" s="3" t="s">
        <v>55</v>
      </c>
      <c r="G1534" s="522"/>
      <c r="H1534" s="515"/>
      <c r="I1534" s="513"/>
      <c r="J1534" s="517"/>
      <c r="K1534" s="523"/>
      <c r="L1534" s="15" t="s">
        <v>325</v>
      </c>
      <c r="M1534" s="3" t="s">
        <v>326</v>
      </c>
    </row>
    <row r="1535" spans="1:16" x14ac:dyDescent="0.2">
      <c r="A1535" s="4">
        <v>1</v>
      </c>
      <c r="B1535" s="4">
        <v>2</v>
      </c>
      <c r="C1535" s="85">
        <v>3</v>
      </c>
      <c r="D1535" s="85">
        <v>4</v>
      </c>
      <c r="E1535" s="275">
        <v>5</v>
      </c>
      <c r="F1535" s="85">
        <v>6</v>
      </c>
      <c r="G1535" s="85">
        <v>7</v>
      </c>
      <c r="H1535" s="85">
        <v>8</v>
      </c>
      <c r="I1535" s="85">
        <v>9</v>
      </c>
      <c r="J1535" s="85">
        <v>10</v>
      </c>
      <c r="K1535" s="209" t="s">
        <v>327</v>
      </c>
      <c r="L1535" s="86">
        <v>12</v>
      </c>
      <c r="M1535" s="85">
        <v>13</v>
      </c>
    </row>
    <row r="1536" spans="1:16" x14ac:dyDescent="0.2">
      <c r="A1536" s="4">
        <v>16</v>
      </c>
      <c r="B1536" s="4"/>
      <c r="C1536" s="5"/>
      <c r="D1536" s="3"/>
      <c r="E1536" s="81"/>
      <c r="F1536" s="10" t="s">
        <v>80</v>
      </c>
      <c r="G1536" s="41"/>
      <c r="H1536" s="41"/>
      <c r="I1536" s="46"/>
      <c r="J1536" s="46"/>
      <c r="K1536" s="46"/>
      <c r="L1536" s="27"/>
      <c r="M1536" s="5"/>
    </row>
    <row r="1537" spans="1:13" x14ac:dyDescent="0.2">
      <c r="A1537" s="5"/>
      <c r="B1537" s="3" t="s">
        <v>65</v>
      </c>
      <c r="C1537" s="3" t="s">
        <v>75</v>
      </c>
      <c r="D1537" s="3"/>
      <c r="E1537" s="81"/>
      <c r="F1537" s="100" t="s">
        <v>100</v>
      </c>
      <c r="G1537" s="41"/>
      <c r="H1537" s="41"/>
      <c r="I1537" s="46"/>
      <c r="J1537" s="46"/>
      <c r="K1537" s="46"/>
      <c r="L1537" s="27"/>
      <c r="M1537" s="5"/>
    </row>
    <row r="1538" spans="1:13" x14ac:dyDescent="0.2">
      <c r="A1538" s="5"/>
      <c r="B1538" s="4"/>
      <c r="C1538" s="4"/>
      <c r="D1538" s="92"/>
      <c r="E1538" s="276"/>
      <c r="F1538" s="77" t="s">
        <v>275</v>
      </c>
      <c r="G1538" s="93">
        <f>SUM(G1539+G1578)</f>
        <v>5791041</v>
      </c>
      <c r="H1538" s="93">
        <f>SUM(H1539+H1578)</f>
        <v>3834284</v>
      </c>
      <c r="I1538" s="93">
        <f>SUM(I1539+I1578)</f>
        <v>26500</v>
      </c>
      <c r="J1538" s="93">
        <f>SUM(J1539+J1578)</f>
        <v>1771874</v>
      </c>
      <c r="K1538" s="94">
        <f t="shared" ref="K1538:K1583" si="188">SUM(H1538:J1538)</f>
        <v>5632658</v>
      </c>
      <c r="L1538" s="95">
        <f t="shared" ref="L1538:L1581" si="189">K1538/G1538*100</f>
        <v>97.265034041375287</v>
      </c>
      <c r="M1538" s="93">
        <f t="shared" ref="M1538:M1583" si="190">K1538-G1538</f>
        <v>-158383</v>
      </c>
    </row>
    <row r="1539" spans="1:13" x14ac:dyDescent="0.2">
      <c r="A1539" s="4"/>
      <c r="B1539" s="4"/>
      <c r="C1539" s="4"/>
      <c r="D1539" s="96">
        <v>610000</v>
      </c>
      <c r="E1539" s="281"/>
      <c r="F1539" s="97" t="s">
        <v>242</v>
      </c>
      <c r="G1539" s="93">
        <f>SUM(G1540+G1551+G1552+G1553)</f>
        <v>3312041</v>
      </c>
      <c r="H1539" s="93">
        <f>SUM(H1540+H1551+H1552+H1553)</f>
        <v>3249284</v>
      </c>
      <c r="I1539" s="93">
        <f>SUM(I1540+I1551+I1553)</f>
        <v>14500</v>
      </c>
      <c r="J1539" s="93">
        <f>SUM(J1540+J1551+J1553)</f>
        <v>48257</v>
      </c>
      <c r="K1539" s="94">
        <f t="shared" si="188"/>
        <v>3312041</v>
      </c>
      <c r="L1539" s="95">
        <f t="shared" si="189"/>
        <v>100</v>
      </c>
      <c r="M1539" s="93">
        <f t="shared" si="190"/>
        <v>0</v>
      </c>
    </row>
    <row r="1540" spans="1:13" x14ac:dyDescent="0.2">
      <c r="A1540" s="4"/>
      <c r="B1540" s="4"/>
      <c r="C1540" s="4"/>
      <c r="D1540" s="9">
        <v>611000</v>
      </c>
      <c r="E1540" s="259"/>
      <c r="F1540" s="10" t="s">
        <v>13</v>
      </c>
      <c r="G1540" s="40">
        <f>SUM(G1541+G1545)</f>
        <v>2860156</v>
      </c>
      <c r="H1540" s="40">
        <f>SUM(H1541+H1545)</f>
        <v>2860156</v>
      </c>
      <c r="I1540" s="40">
        <f>SUM(I1541+I1545)</f>
        <v>0</v>
      </c>
      <c r="J1540" s="40">
        <f>SUM(J1541+J1545)</f>
        <v>0</v>
      </c>
      <c r="K1540" s="47">
        <f>SUM(H1540:J1540)</f>
        <v>2860156</v>
      </c>
      <c r="L1540" s="101">
        <f t="shared" si="189"/>
        <v>100</v>
      </c>
      <c r="M1540" s="102">
        <f t="shared" si="190"/>
        <v>0</v>
      </c>
    </row>
    <row r="1541" spans="1:13" x14ac:dyDescent="0.2">
      <c r="A1541" s="4"/>
      <c r="B1541" s="4"/>
      <c r="C1541" s="4"/>
      <c r="D1541" s="11">
        <v>611100</v>
      </c>
      <c r="E1541" s="257" t="s">
        <v>436</v>
      </c>
      <c r="F1541" s="10" t="s">
        <v>317</v>
      </c>
      <c r="G1541" s="40">
        <f>SUM(G1542:G1544)</f>
        <v>2355430</v>
      </c>
      <c r="H1541" s="40">
        <f>SUM(H1542:H1544)</f>
        <v>2355430</v>
      </c>
      <c r="I1541" s="40">
        <f>SUM(I1542:I1544)</f>
        <v>0</v>
      </c>
      <c r="J1541" s="40">
        <f>SUM(J1542:J1544)</f>
        <v>0</v>
      </c>
      <c r="K1541" s="47">
        <f t="shared" si="188"/>
        <v>2355430</v>
      </c>
      <c r="L1541" s="101">
        <f t="shared" si="189"/>
        <v>100</v>
      </c>
      <c r="M1541" s="102">
        <f t="shared" si="190"/>
        <v>0</v>
      </c>
    </row>
    <row r="1542" spans="1:13" x14ac:dyDescent="0.2">
      <c r="A1542" s="4"/>
      <c r="B1542" s="4"/>
      <c r="C1542" s="4"/>
      <c r="D1542" s="12">
        <v>611110</v>
      </c>
      <c r="E1542" s="255"/>
      <c r="F1542" s="5" t="s">
        <v>256</v>
      </c>
      <c r="G1542" s="41">
        <v>1590250</v>
      </c>
      <c r="H1542" s="41">
        <v>1590250</v>
      </c>
      <c r="I1542" s="46"/>
      <c r="J1542" s="46"/>
      <c r="K1542" s="46">
        <f t="shared" si="188"/>
        <v>1590250</v>
      </c>
      <c r="L1542" s="103">
        <f t="shared" si="189"/>
        <v>100</v>
      </c>
      <c r="M1542" s="75">
        <f t="shared" si="190"/>
        <v>0</v>
      </c>
    </row>
    <row r="1543" spans="1:13" x14ac:dyDescent="0.2">
      <c r="A1543" s="4"/>
      <c r="B1543" s="4"/>
      <c r="C1543" s="4"/>
      <c r="D1543" s="12">
        <v>611130</v>
      </c>
      <c r="E1543" s="255"/>
      <c r="F1543" s="5" t="s">
        <v>14</v>
      </c>
      <c r="G1543" s="41">
        <v>730180</v>
      </c>
      <c r="H1543" s="41">
        <v>730180</v>
      </c>
      <c r="I1543" s="46"/>
      <c r="J1543" s="46"/>
      <c r="K1543" s="46">
        <f t="shared" si="188"/>
        <v>730180</v>
      </c>
      <c r="L1543" s="103">
        <f t="shared" si="189"/>
        <v>100</v>
      </c>
      <c r="M1543" s="75">
        <f t="shared" si="190"/>
        <v>0</v>
      </c>
    </row>
    <row r="1544" spans="1:13" x14ac:dyDescent="0.2">
      <c r="A1544" s="4"/>
      <c r="B1544" s="4"/>
      <c r="C1544" s="4"/>
      <c r="D1544" s="12">
        <v>611155</v>
      </c>
      <c r="E1544" s="255"/>
      <c r="F1544" s="5" t="s">
        <v>18</v>
      </c>
      <c r="G1544" s="41">
        <v>35000</v>
      </c>
      <c r="H1544" s="41">
        <v>35000</v>
      </c>
      <c r="I1544" s="46"/>
      <c r="J1544" s="46"/>
      <c r="K1544" s="46">
        <f t="shared" si="188"/>
        <v>35000</v>
      </c>
      <c r="L1544" s="103">
        <f t="shared" si="189"/>
        <v>100</v>
      </c>
      <c r="M1544" s="75">
        <f t="shared" si="190"/>
        <v>0</v>
      </c>
    </row>
    <row r="1545" spans="1:13" x14ac:dyDescent="0.2">
      <c r="A1545" s="4"/>
      <c r="B1545" s="4"/>
      <c r="C1545" s="4"/>
      <c r="D1545" s="11">
        <v>611200</v>
      </c>
      <c r="E1545" s="257" t="s">
        <v>436</v>
      </c>
      <c r="F1545" s="10" t="s">
        <v>318</v>
      </c>
      <c r="G1545" s="40">
        <f>SUM(G1546:G1550)</f>
        <v>504726</v>
      </c>
      <c r="H1545" s="40">
        <f>SUM(H1546:H1550)</f>
        <v>504726</v>
      </c>
      <c r="I1545" s="40">
        <f>SUM(I1546:I1550)</f>
        <v>0</v>
      </c>
      <c r="J1545" s="40">
        <f>SUM(J1546:J1550)</f>
        <v>0</v>
      </c>
      <c r="K1545" s="47">
        <f t="shared" si="188"/>
        <v>504726</v>
      </c>
      <c r="L1545" s="101">
        <f t="shared" si="189"/>
        <v>100</v>
      </c>
      <c r="M1545" s="102">
        <f t="shared" si="190"/>
        <v>0</v>
      </c>
    </row>
    <row r="1546" spans="1:13" x14ac:dyDescent="0.2">
      <c r="A1546" s="4"/>
      <c r="B1546" s="4"/>
      <c r="C1546" s="4"/>
      <c r="D1546" s="12">
        <v>611211</v>
      </c>
      <c r="E1546" s="255"/>
      <c r="F1546" s="5" t="s">
        <v>310</v>
      </c>
      <c r="G1546" s="41">
        <v>61948</v>
      </c>
      <c r="H1546" s="41">
        <v>61948</v>
      </c>
      <c r="I1546" s="46"/>
      <c r="J1546" s="46"/>
      <c r="K1546" s="46">
        <f t="shared" si="188"/>
        <v>61948</v>
      </c>
      <c r="L1546" s="103">
        <f t="shared" si="189"/>
        <v>100</v>
      </c>
      <c r="M1546" s="75">
        <f t="shared" si="190"/>
        <v>0</v>
      </c>
    </row>
    <row r="1547" spans="1:13" x14ac:dyDescent="0.2">
      <c r="A1547" s="4"/>
      <c r="B1547" s="4"/>
      <c r="C1547" s="4"/>
      <c r="D1547" s="12">
        <v>611221</v>
      </c>
      <c r="E1547" s="255"/>
      <c r="F1547" s="5" t="s">
        <v>15</v>
      </c>
      <c r="G1547" s="41">
        <v>302016</v>
      </c>
      <c r="H1547" s="41">
        <v>302016</v>
      </c>
      <c r="I1547" s="46"/>
      <c r="J1547" s="46"/>
      <c r="K1547" s="46">
        <f t="shared" si="188"/>
        <v>302016</v>
      </c>
      <c r="L1547" s="103">
        <f t="shared" si="189"/>
        <v>100</v>
      </c>
      <c r="M1547" s="75">
        <f t="shared" si="190"/>
        <v>0</v>
      </c>
    </row>
    <row r="1548" spans="1:13" x14ac:dyDescent="0.2">
      <c r="A1548" s="4"/>
      <c r="B1548" s="4"/>
      <c r="C1548" s="4"/>
      <c r="D1548" s="4">
        <v>611224</v>
      </c>
      <c r="E1548" s="258"/>
      <c r="F1548" s="5" t="s">
        <v>16</v>
      </c>
      <c r="G1548" s="41">
        <v>60762</v>
      </c>
      <c r="H1548" s="41">
        <v>60762</v>
      </c>
      <c r="I1548" s="46"/>
      <c r="J1548" s="46"/>
      <c r="K1548" s="46">
        <f t="shared" si="188"/>
        <v>60762</v>
      </c>
      <c r="L1548" s="103">
        <f t="shared" si="189"/>
        <v>100</v>
      </c>
      <c r="M1548" s="75">
        <f t="shared" si="190"/>
        <v>0</v>
      </c>
    </row>
    <row r="1549" spans="1:13" x14ac:dyDescent="0.2">
      <c r="A1549" s="4"/>
      <c r="B1549" s="4"/>
      <c r="C1549" s="4"/>
      <c r="D1549" s="4">
        <v>611225</v>
      </c>
      <c r="E1549" s="258"/>
      <c r="F1549" s="5" t="s">
        <v>17</v>
      </c>
      <c r="G1549" s="41">
        <v>30000</v>
      </c>
      <c r="H1549" s="41">
        <v>30000</v>
      </c>
      <c r="I1549" s="46"/>
      <c r="J1549" s="46"/>
      <c r="K1549" s="46">
        <f t="shared" si="188"/>
        <v>30000</v>
      </c>
      <c r="L1549" s="103">
        <f t="shared" si="189"/>
        <v>100</v>
      </c>
      <c r="M1549" s="75">
        <f t="shared" si="190"/>
        <v>0</v>
      </c>
    </row>
    <row r="1550" spans="1:13" x14ac:dyDescent="0.2">
      <c r="A1550" s="4"/>
      <c r="B1550" s="4"/>
      <c r="C1550" s="4"/>
      <c r="D1550" s="4">
        <v>611227</v>
      </c>
      <c r="E1550" s="258"/>
      <c r="F1550" s="5" t="s">
        <v>19</v>
      </c>
      <c r="G1550" s="41">
        <v>50000</v>
      </c>
      <c r="H1550" s="41">
        <v>50000</v>
      </c>
      <c r="I1550" s="46"/>
      <c r="J1550" s="46"/>
      <c r="K1550" s="46">
        <f t="shared" si="188"/>
        <v>50000</v>
      </c>
      <c r="L1550" s="103">
        <f t="shared" si="189"/>
        <v>100</v>
      </c>
      <c r="M1550" s="75">
        <f t="shared" si="190"/>
        <v>0</v>
      </c>
    </row>
    <row r="1551" spans="1:13" x14ac:dyDescent="0.2">
      <c r="A1551" s="4"/>
      <c r="B1551" s="4"/>
      <c r="C1551" s="4"/>
      <c r="D1551" s="9">
        <v>612100</v>
      </c>
      <c r="E1551" s="259" t="s">
        <v>436</v>
      </c>
      <c r="F1551" s="10" t="s">
        <v>20</v>
      </c>
      <c r="G1551" s="40">
        <v>117772</v>
      </c>
      <c r="H1551" s="40">
        <v>117772</v>
      </c>
      <c r="I1551" s="47"/>
      <c r="J1551" s="47"/>
      <c r="K1551" s="47">
        <f t="shared" si="188"/>
        <v>117772</v>
      </c>
      <c r="L1551" s="101">
        <f t="shared" si="189"/>
        <v>100</v>
      </c>
      <c r="M1551" s="102">
        <f t="shared" si="190"/>
        <v>0</v>
      </c>
    </row>
    <row r="1552" spans="1:13" x14ac:dyDescent="0.2">
      <c r="A1552" s="4"/>
      <c r="B1552" s="4"/>
      <c r="C1552" s="4"/>
      <c r="D1552" s="9">
        <v>612200</v>
      </c>
      <c r="E1552" s="259" t="s">
        <v>436</v>
      </c>
      <c r="F1552" s="10" t="s">
        <v>565</v>
      </c>
      <c r="G1552" s="40">
        <v>12000</v>
      </c>
      <c r="H1552" s="40">
        <v>12000</v>
      </c>
      <c r="I1552" s="47"/>
      <c r="J1552" s="47"/>
      <c r="K1552" s="47">
        <f t="shared" si="188"/>
        <v>12000</v>
      </c>
      <c r="L1552" s="101">
        <f t="shared" si="189"/>
        <v>100</v>
      </c>
      <c r="M1552" s="102">
        <f t="shared" si="190"/>
        <v>0</v>
      </c>
    </row>
    <row r="1553" spans="1:13" x14ac:dyDescent="0.2">
      <c r="A1553" s="4"/>
      <c r="B1553" s="4"/>
      <c r="C1553" s="4"/>
      <c r="D1553" s="9">
        <v>613000</v>
      </c>
      <c r="E1553" s="259"/>
      <c r="F1553" s="10" t="s">
        <v>21</v>
      </c>
      <c r="G1553" s="45">
        <f>SUM(G1554+G1557+G1560+G1563+G1566+G1567+G1568+G1569)</f>
        <v>322113</v>
      </c>
      <c r="H1553" s="45">
        <f>SUM(H1554+H1557+H1560+H1563+H1566+H1567+H1568+H1569)</f>
        <v>259356</v>
      </c>
      <c r="I1553" s="45">
        <f>SUM(I1554+I1557+I1560+I1563+I1566+I1567+I1568+I1569)</f>
        <v>14500</v>
      </c>
      <c r="J1553" s="45">
        <f>SUM(J1554+J1557+J1560+J1563+J1566+J1567+J1568+J1569)</f>
        <v>48257</v>
      </c>
      <c r="K1553" s="47">
        <f t="shared" si="188"/>
        <v>322113</v>
      </c>
      <c r="L1553" s="101">
        <f t="shared" si="189"/>
        <v>100</v>
      </c>
      <c r="M1553" s="102">
        <f t="shared" si="190"/>
        <v>0</v>
      </c>
    </row>
    <row r="1554" spans="1:13" x14ac:dyDescent="0.2">
      <c r="A1554" s="4"/>
      <c r="B1554" s="4"/>
      <c r="C1554" s="4"/>
      <c r="D1554" s="11">
        <v>613100</v>
      </c>
      <c r="E1554" s="257" t="s">
        <v>436</v>
      </c>
      <c r="F1554" s="10" t="s">
        <v>175</v>
      </c>
      <c r="G1554" s="45">
        <f>SUM(G1555:G1556)</f>
        <v>11000</v>
      </c>
      <c r="H1554" s="45">
        <f>SUM(H1555:H1556)</f>
        <v>11000</v>
      </c>
      <c r="I1554" s="45">
        <f>SUM(I1555:I1556)</f>
        <v>0</v>
      </c>
      <c r="J1554" s="45">
        <f>SUM(J1555:J1556)</f>
        <v>0</v>
      </c>
      <c r="K1554" s="47">
        <f t="shared" si="188"/>
        <v>11000</v>
      </c>
      <c r="L1554" s="101">
        <f t="shared" si="189"/>
        <v>100</v>
      </c>
      <c r="M1554" s="102">
        <f t="shared" si="190"/>
        <v>0</v>
      </c>
    </row>
    <row r="1555" spans="1:13" x14ac:dyDescent="0.2">
      <c r="A1555" s="4"/>
      <c r="B1555" s="4"/>
      <c r="C1555" s="4"/>
      <c r="D1555" s="4">
        <v>613110</v>
      </c>
      <c r="E1555" s="258"/>
      <c r="F1555" s="5" t="s">
        <v>174</v>
      </c>
      <c r="G1555" s="41">
        <v>1000</v>
      </c>
      <c r="H1555" s="41">
        <v>1000</v>
      </c>
      <c r="I1555" s="46"/>
      <c r="J1555" s="46"/>
      <c r="K1555" s="46">
        <f t="shared" si="188"/>
        <v>1000</v>
      </c>
      <c r="L1555" s="103">
        <f t="shared" si="189"/>
        <v>100</v>
      </c>
      <c r="M1555" s="75">
        <f t="shared" si="190"/>
        <v>0</v>
      </c>
    </row>
    <row r="1556" spans="1:13" x14ac:dyDescent="0.2">
      <c r="A1556" s="4"/>
      <c r="B1556" s="4"/>
      <c r="C1556" s="4"/>
      <c r="D1556" s="4">
        <v>613120</v>
      </c>
      <c r="E1556" s="258"/>
      <c r="F1556" s="5" t="s">
        <v>22</v>
      </c>
      <c r="G1556" s="41">
        <v>10000</v>
      </c>
      <c r="H1556" s="41">
        <v>10000</v>
      </c>
      <c r="I1556" s="46"/>
      <c r="J1556" s="46"/>
      <c r="K1556" s="46">
        <f t="shared" si="188"/>
        <v>10000</v>
      </c>
      <c r="L1556" s="103">
        <f t="shared" si="189"/>
        <v>100</v>
      </c>
      <c r="M1556" s="75">
        <f t="shared" si="190"/>
        <v>0</v>
      </c>
    </row>
    <row r="1557" spans="1:13" x14ac:dyDescent="0.2">
      <c r="A1557" s="4"/>
      <c r="B1557" s="4"/>
      <c r="C1557" s="4"/>
      <c r="D1557" s="11">
        <v>613200</v>
      </c>
      <c r="E1557" s="257" t="s">
        <v>436</v>
      </c>
      <c r="F1557" s="10" t="s">
        <v>186</v>
      </c>
      <c r="G1557" s="45">
        <f>SUM(G1558:G1559)</f>
        <v>54000</v>
      </c>
      <c r="H1557" s="45">
        <f>SUM(H1558:H1559)</f>
        <v>54000</v>
      </c>
      <c r="I1557" s="45">
        <f>SUM(I1558:I1559)</f>
        <v>0</v>
      </c>
      <c r="J1557" s="45">
        <f>SUM(J1558:J1559)</f>
        <v>0</v>
      </c>
      <c r="K1557" s="47">
        <f t="shared" si="188"/>
        <v>54000</v>
      </c>
      <c r="L1557" s="101">
        <f t="shared" si="189"/>
        <v>100</v>
      </c>
      <c r="M1557" s="102">
        <f t="shared" si="190"/>
        <v>0</v>
      </c>
    </row>
    <row r="1558" spans="1:13" x14ac:dyDescent="0.2">
      <c r="A1558" s="4"/>
      <c r="B1558" s="4"/>
      <c r="C1558" s="4"/>
      <c r="D1558" s="4">
        <v>613211</v>
      </c>
      <c r="E1558" s="258"/>
      <c r="F1558" s="5" t="s">
        <v>187</v>
      </c>
      <c r="G1558" s="41">
        <v>20000</v>
      </c>
      <c r="H1558" s="41">
        <v>20000</v>
      </c>
      <c r="I1558" s="46"/>
      <c r="J1558" s="46"/>
      <c r="K1558" s="46">
        <f t="shared" si="188"/>
        <v>20000</v>
      </c>
      <c r="L1558" s="103">
        <f t="shared" si="189"/>
        <v>100</v>
      </c>
      <c r="M1558" s="75">
        <f t="shared" si="190"/>
        <v>0</v>
      </c>
    </row>
    <row r="1559" spans="1:13" x14ac:dyDescent="0.2">
      <c r="A1559" s="4"/>
      <c r="B1559" s="4"/>
      <c r="C1559" s="4"/>
      <c r="D1559" s="4">
        <v>613212</v>
      </c>
      <c r="E1559" s="258"/>
      <c r="F1559" s="5" t="s">
        <v>188</v>
      </c>
      <c r="G1559" s="41">
        <v>34000</v>
      </c>
      <c r="H1559" s="41">
        <v>34000</v>
      </c>
      <c r="I1559" s="46"/>
      <c r="J1559" s="46"/>
      <c r="K1559" s="46">
        <f t="shared" si="188"/>
        <v>34000</v>
      </c>
      <c r="L1559" s="103">
        <f t="shared" si="189"/>
        <v>100</v>
      </c>
      <c r="M1559" s="75">
        <f t="shared" si="190"/>
        <v>0</v>
      </c>
    </row>
    <row r="1560" spans="1:13" x14ac:dyDescent="0.2">
      <c r="A1560" s="4"/>
      <c r="B1560" s="4"/>
      <c r="C1560" s="4"/>
      <c r="D1560" s="11">
        <v>613300</v>
      </c>
      <c r="E1560" s="257" t="s">
        <v>436</v>
      </c>
      <c r="F1560" s="10" t="s">
        <v>319</v>
      </c>
      <c r="G1560" s="45">
        <f>SUM(G1561:G1562)</f>
        <v>25000</v>
      </c>
      <c r="H1560" s="45">
        <f>SUM(H1561:H1562)</f>
        <v>25000</v>
      </c>
      <c r="I1560" s="45">
        <f>SUM(I1561:I1562)</f>
        <v>0</v>
      </c>
      <c r="J1560" s="45">
        <f>SUM(J1561:J1562)</f>
        <v>0</v>
      </c>
      <c r="K1560" s="47">
        <f t="shared" si="188"/>
        <v>25000</v>
      </c>
      <c r="L1560" s="101">
        <f t="shared" si="189"/>
        <v>100</v>
      </c>
      <c r="M1560" s="102">
        <f t="shared" si="190"/>
        <v>0</v>
      </c>
    </row>
    <row r="1561" spans="1:13" x14ac:dyDescent="0.2">
      <c r="A1561" s="4"/>
      <c r="B1561" s="4"/>
      <c r="C1561" s="4"/>
      <c r="D1561" s="4">
        <v>613321</v>
      </c>
      <c r="E1561" s="258"/>
      <c r="F1561" s="5" t="s">
        <v>189</v>
      </c>
      <c r="G1561" s="41">
        <v>20000</v>
      </c>
      <c r="H1561" s="41">
        <v>20000</v>
      </c>
      <c r="I1561" s="46"/>
      <c r="J1561" s="46"/>
      <c r="K1561" s="46">
        <f t="shared" si="188"/>
        <v>20000</v>
      </c>
      <c r="L1561" s="103">
        <f t="shared" si="189"/>
        <v>100</v>
      </c>
      <c r="M1561" s="75">
        <f t="shared" si="190"/>
        <v>0</v>
      </c>
    </row>
    <row r="1562" spans="1:13" ht="12.75" customHeight="1" x14ac:dyDescent="0.2">
      <c r="A1562" s="4"/>
      <c r="B1562" s="5"/>
      <c r="C1562" s="4"/>
      <c r="D1562" s="4">
        <v>613311</v>
      </c>
      <c r="E1562" s="258"/>
      <c r="F1562" s="5" t="s">
        <v>206</v>
      </c>
      <c r="G1562" s="41">
        <v>5000</v>
      </c>
      <c r="H1562" s="41">
        <v>5000</v>
      </c>
      <c r="I1562" s="46"/>
      <c r="J1562" s="46"/>
      <c r="K1562" s="46">
        <f t="shared" si="188"/>
        <v>5000</v>
      </c>
      <c r="L1562" s="103">
        <f t="shared" si="189"/>
        <v>100</v>
      </c>
      <c r="M1562" s="75">
        <f t="shared" si="190"/>
        <v>0</v>
      </c>
    </row>
    <row r="1563" spans="1:13" x14ac:dyDescent="0.2">
      <c r="A1563" s="4"/>
      <c r="B1563" s="5"/>
      <c r="C1563" s="4"/>
      <c r="D1563" s="11">
        <v>613400</v>
      </c>
      <c r="E1563" s="257" t="s">
        <v>436</v>
      </c>
      <c r="F1563" s="10" t="s">
        <v>190</v>
      </c>
      <c r="G1563" s="45">
        <f>SUM(G1564:G1565)</f>
        <v>48000</v>
      </c>
      <c r="H1563" s="45">
        <f>SUM(H1564:H1565)</f>
        <v>35000</v>
      </c>
      <c r="I1563" s="45">
        <f>SUM(I1564:I1565)</f>
        <v>11000</v>
      </c>
      <c r="J1563" s="45">
        <f>SUM(J1564:J1565)</f>
        <v>2000</v>
      </c>
      <c r="K1563" s="47">
        <f t="shared" si="188"/>
        <v>48000</v>
      </c>
      <c r="L1563" s="101">
        <f t="shared" si="189"/>
        <v>100</v>
      </c>
      <c r="M1563" s="102">
        <f t="shared" si="190"/>
        <v>0</v>
      </c>
    </row>
    <row r="1564" spans="1:13" x14ac:dyDescent="0.2">
      <c r="A1564" s="4"/>
      <c r="B1564" s="85"/>
      <c r="C1564" s="4"/>
      <c r="D1564" s="4">
        <v>613410</v>
      </c>
      <c r="E1564" s="258"/>
      <c r="F1564" s="5" t="s">
        <v>191</v>
      </c>
      <c r="G1564" s="41">
        <v>19000</v>
      </c>
      <c r="H1564" s="41">
        <v>10000</v>
      </c>
      <c r="I1564" s="46">
        <v>7000</v>
      </c>
      <c r="J1564" s="46">
        <v>2000</v>
      </c>
      <c r="K1564" s="46">
        <f t="shared" si="188"/>
        <v>19000</v>
      </c>
      <c r="L1564" s="103">
        <f t="shared" si="189"/>
        <v>100</v>
      </c>
      <c r="M1564" s="75">
        <f t="shared" si="190"/>
        <v>0</v>
      </c>
    </row>
    <row r="1565" spans="1:13" x14ac:dyDescent="0.2">
      <c r="A1565" s="4"/>
      <c r="B1565" s="5"/>
      <c r="C1565" s="4"/>
      <c r="D1565" s="4">
        <v>613430</v>
      </c>
      <c r="E1565" s="258"/>
      <c r="F1565" s="5" t="s">
        <v>192</v>
      </c>
      <c r="G1565" s="41">
        <v>29000</v>
      </c>
      <c r="H1565" s="41">
        <v>25000</v>
      </c>
      <c r="I1565" s="46">
        <v>4000</v>
      </c>
      <c r="J1565" s="46"/>
      <c r="K1565" s="46">
        <f t="shared" si="188"/>
        <v>29000</v>
      </c>
      <c r="L1565" s="103">
        <f t="shared" si="189"/>
        <v>100</v>
      </c>
      <c r="M1565" s="75">
        <f t="shared" si="190"/>
        <v>0</v>
      </c>
    </row>
    <row r="1566" spans="1:13" x14ac:dyDescent="0.2">
      <c r="A1566" s="4"/>
      <c r="B1566" s="3"/>
      <c r="C1566" s="4"/>
      <c r="D1566" s="11">
        <v>613500</v>
      </c>
      <c r="E1566" s="257"/>
      <c r="F1566" s="10" t="s">
        <v>26</v>
      </c>
      <c r="G1566" s="40"/>
      <c r="H1566" s="40">
        <v>0</v>
      </c>
      <c r="I1566" s="47"/>
      <c r="J1566" s="47"/>
      <c r="K1566" s="47">
        <f t="shared" si="188"/>
        <v>0</v>
      </c>
      <c r="L1566" s="101" t="e">
        <f t="shared" si="189"/>
        <v>#DIV/0!</v>
      </c>
      <c r="M1566" s="102">
        <f t="shared" si="190"/>
        <v>0</v>
      </c>
    </row>
    <row r="1567" spans="1:13" x14ac:dyDescent="0.2">
      <c r="A1567" s="5"/>
      <c r="B1567" s="4"/>
      <c r="C1567" s="4"/>
      <c r="D1567" s="11">
        <v>613700</v>
      </c>
      <c r="E1567" s="257" t="s">
        <v>436</v>
      </c>
      <c r="F1567" s="10" t="s">
        <v>28</v>
      </c>
      <c r="G1567" s="40">
        <v>18000</v>
      </c>
      <c r="H1567" s="40">
        <v>18000</v>
      </c>
      <c r="I1567" s="47"/>
      <c r="J1567" s="47"/>
      <c r="K1567" s="47">
        <f t="shared" si="188"/>
        <v>18000</v>
      </c>
      <c r="L1567" s="101">
        <f t="shared" si="189"/>
        <v>100</v>
      </c>
      <c r="M1567" s="102">
        <f t="shared" si="190"/>
        <v>0</v>
      </c>
    </row>
    <row r="1568" spans="1:13" x14ac:dyDescent="0.2">
      <c r="A1568" s="5"/>
      <c r="B1568" s="4"/>
      <c r="C1568" s="4"/>
      <c r="D1568" s="11">
        <v>613800</v>
      </c>
      <c r="E1568" s="257" t="s">
        <v>436</v>
      </c>
      <c r="F1568" s="10" t="s">
        <v>201</v>
      </c>
      <c r="G1568" s="40">
        <v>6500</v>
      </c>
      <c r="H1568" s="40">
        <v>3000</v>
      </c>
      <c r="I1568" s="47">
        <v>3500</v>
      </c>
      <c r="J1568" s="47"/>
      <c r="K1568" s="47">
        <f t="shared" si="188"/>
        <v>6500</v>
      </c>
      <c r="L1568" s="101">
        <f t="shared" si="189"/>
        <v>100</v>
      </c>
      <c r="M1568" s="102">
        <f t="shared" si="190"/>
        <v>0</v>
      </c>
    </row>
    <row r="1569" spans="1:15" ht="33.75" x14ac:dyDescent="0.2">
      <c r="A1569" s="85"/>
      <c r="B1569" s="4"/>
      <c r="C1569" s="4"/>
      <c r="D1569" s="11">
        <v>613900</v>
      </c>
      <c r="E1569" s="257" t="s">
        <v>436</v>
      </c>
      <c r="F1569" s="14" t="s">
        <v>284</v>
      </c>
      <c r="G1569" s="45">
        <f>SUM(G1570:G1577)</f>
        <v>159613</v>
      </c>
      <c r="H1569" s="45">
        <f>SUM(H1570:H1577)</f>
        <v>113356</v>
      </c>
      <c r="I1569" s="45">
        <f>SUM(I1570:I1577)</f>
        <v>0</v>
      </c>
      <c r="J1569" s="45">
        <f>SUM(J1570:J1577)</f>
        <v>46257</v>
      </c>
      <c r="K1569" s="47">
        <f t="shared" si="188"/>
        <v>159613</v>
      </c>
      <c r="L1569" s="101">
        <f t="shared" si="189"/>
        <v>100</v>
      </c>
      <c r="M1569" s="102">
        <f t="shared" si="190"/>
        <v>0</v>
      </c>
    </row>
    <row r="1570" spans="1:15" x14ac:dyDescent="0.2">
      <c r="A1570" s="3"/>
      <c r="B1570" s="4"/>
      <c r="C1570" s="4"/>
      <c r="D1570" s="18">
        <v>613910</v>
      </c>
      <c r="E1570" s="256"/>
      <c r="F1570" s="1" t="s">
        <v>194</v>
      </c>
      <c r="G1570" s="41">
        <v>5000</v>
      </c>
      <c r="H1570" s="41">
        <v>5000</v>
      </c>
      <c r="I1570" s="46"/>
      <c r="J1570" s="46"/>
      <c r="K1570" s="46">
        <f t="shared" si="188"/>
        <v>5000</v>
      </c>
      <c r="L1570" s="103">
        <f t="shared" si="189"/>
        <v>100</v>
      </c>
      <c r="M1570" s="75">
        <f t="shared" si="190"/>
        <v>0</v>
      </c>
    </row>
    <row r="1571" spans="1:15" x14ac:dyDescent="0.2">
      <c r="A1571" s="4"/>
      <c r="B1571" s="4"/>
      <c r="C1571" s="4"/>
      <c r="D1571" s="18">
        <v>613914</v>
      </c>
      <c r="E1571" s="256"/>
      <c r="F1571" s="1" t="s">
        <v>195</v>
      </c>
      <c r="G1571" s="41"/>
      <c r="H1571" s="41"/>
      <c r="I1571" s="46"/>
      <c r="J1571" s="46"/>
      <c r="K1571" s="46">
        <f t="shared" si="188"/>
        <v>0</v>
      </c>
      <c r="L1571" s="103" t="e">
        <f t="shared" si="189"/>
        <v>#DIV/0!</v>
      </c>
      <c r="M1571" s="75">
        <f t="shared" si="190"/>
        <v>0</v>
      </c>
    </row>
    <row r="1572" spans="1:15" x14ac:dyDescent="0.2">
      <c r="A1572" s="4"/>
      <c r="B1572" s="4"/>
      <c r="C1572" s="4"/>
      <c r="D1572" s="18">
        <v>613920</v>
      </c>
      <c r="E1572" s="256"/>
      <c r="F1572" s="1" t="s">
        <v>98</v>
      </c>
      <c r="G1572" s="41">
        <v>5000</v>
      </c>
      <c r="H1572" s="41">
        <v>5000</v>
      </c>
      <c r="I1572" s="46"/>
      <c r="J1572" s="46"/>
      <c r="K1572" s="46">
        <f t="shared" si="188"/>
        <v>5000</v>
      </c>
      <c r="L1572" s="103">
        <f t="shared" si="189"/>
        <v>100</v>
      </c>
      <c r="M1572" s="75">
        <f t="shared" si="190"/>
        <v>0</v>
      </c>
    </row>
    <row r="1573" spans="1:15" x14ac:dyDescent="0.2">
      <c r="A1573" s="4"/>
      <c r="B1573" s="4"/>
      <c r="C1573" s="4"/>
      <c r="D1573" s="18">
        <v>613974</v>
      </c>
      <c r="E1573" s="256"/>
      <c r="F1573" s="1" t="s">
        <v>250</v>
      </c>
      <c r="G1573" s="41">
        <v>960</v>
      </c>
      <c r="H1573" s="41">
        <v>960</v>
      </c>
      <c r="I1573" s="46"/>
      <c r="J1573" s="46"/>
      <c r="K1573" s="46">
        <f t="shared" si="188"/>
        <v>960</v>
      </c>
      <c r="L1573" s="103">
        <f t="shared" si="189"/>
        <v>100</v>
      </c>
      <c r="M1573" s="75">
        <f t="shared" si="190"/>
        <v>0</v>
      </c>
    </row>
    <row r="1574" spans="1:15" ht="22.5" x14ac:dyDescent="0.2">
      <c r="A1574" s="4"/>
      <c r="B1574" s="4"/>
      <c r="C1574" s="4"/>
      <c r="D1574" s="4">
        <v>613976</v>
      </c>
      <c r="E1574" s="258"/>
      <c r="F1574" s="1" t="s">
        <v>322</v>
      </c>
      <c r="G1574" s="41">
        <v>68000</v>
      </c>
      <c r="H1574" s="41">
        <v>50000</v>
      </c>
      <c r="I1574" s="46"/>
      <c r="J1574" s="46">
        <v>18000</v>
      </c>
      <c r="K1574" s="46">
        <f t="shared" si="188"/>
        <v>68000</v>
      </c>
      <c r="L1574" s="103">
        <f t="shared" si="189"/>
        <v>100</v>
      </c>
      <c r="M1574" s="75">
        <f t="shared" si="190"/>
        <v>0</v>
      </c>
    </row>
    <row r="1575" spans="1:15" x14ac:dyDescent="0.2">
      <c r="A1575" s="4"/>
      <c r="B1575" s="4"/>
      <c r="C1575" s="4"/>
      <c r="D1575" s="4">
        <v>613980</v>
      </c>
      <c r="E1575" s="258"/>
      <c r="F1575" s="1" t="s">
        <v>261</v>
      </c>
      <c r="G1575" s="41">
        <v>12182</v>
      </c>
      <c r="H1575" s="41">
        <v>9015</v>
      </c>
      <c r="I1575" s="46"/>
      <c r="J1575" s="46">
        <v>3167</v>
      </c>
      <c r="K1575" s="46">
        <f t="shared" si="188"/>
        <v>12182</v>
      </c>
      <c r="L1575" s="104">
        <f t="shared" si="189"/>
        <v>100</v>
      </c>
      <c r="M1575" s="75">
        <f t="shared" si="190"/>
        <v>0</v>
      </c>
    </row>
    <row r="1576" spans="1:15" ht="22.5" x14ac:dyDescent="0.2">
      <c r="A1576" s="4"/>
      <c r="B1576" s="4"/>
      <c r="C1576" s="4"/>
      <c r="D1576" s="4">
        <v>613983</v>
      </c>
      <c r="E1576" s="258"/>
      <c r="F1576" s="1" t="s">
        <v>252</v>
      </c>
      <c r="G1576" s="41">
        <v>8471</v>
      </c>
      <c r="H1576" s="41">
        <v>8381</v>
      </c>
      <c r="I1576" s="46"/>
      <c r="J1576" s="46">
        <v>90</v>
      </c>
      <c r="K1576" s="46">
        <f t="shared" si="188"/>
        <v>8471</v>
      </c>
      <c r="L1576" s="103">
        <f t="shared" si="189"/>
        <v>100</v>
      </c>
      <c r="M1576" s="75">
        <f t="shared" si="190"/>
        <v>0</v>
      </c>
    </row>
    <row r="1577" spans="1:15" x14ac:dyDescent="0.2">
      <c r="A1577" s="4"/>
      <c r="B1577" s="4"/>
      <c r="C1577" s="4"/>
      <c r="D1577" s="4">
        <v>613991</v>
      </c>
      <c r="E1577" s="258"/>
      <c r="F1577" s="1" t="s">
        <v>67</v>
      </c>
      <c r="G1577" s="41">
        <v>60000</v>
      </c>
      <c r="H1577" s="41">
        <v>35000</v>
      </c>
      <c r="I1577" s="46"/>
      <c r="J1577" s="46">
        <v>25000</v>
      </c>
      <c r="K1577" s="46">
        <f t="shared" si="188"/>
        <v>60000</v>
      </c>
      <c r="L1577" s="103">
        <f t="shared" si="189"/>
        <v>100</v>
      </c>
      <c r="M1577" s="75">
        <f t="shared" si="190"/>
        <v>0</v>
      </c>
    </row>
    <row r="1578" spans="1:15" x14ac:dyDescent="0.2">
      <c r="A1578" s="4"/>
      <c r="B1578" s="4"/>
      <c r="C1578" s="4"/>
      <c r="D1578" s="66">
        <v>821000</v>
      </c>
      <c r="E1578" s="257"/>
      <c r="F1578" s="67" t="s">
        <v>240</v>
      </c>
      <c r="G1578" s="88">
        <f>SUM(G1579:G1582)</f>
        <v>2479000</v>
      </c>
      <c r="H1578" s="88">
        <f>SUM(H1579:H1582)</f>
        <v>585000</v>
      </c>
      <c r="I1578" s="88">
        <f>SUM(I1579:I1582)</f>
        <v>12000</v>
      </c>
      <c r="J1578" s="88">
        <f>SUM(J1579:J1582)</f>
        <v>1723617</v>
      </c>
      <c r="K1578" s="84">
        <f t="shared" si="188"/>
        <v>2320617</v>
      </c>
      <c r="L1578" s="95">
        <f t="shared" si="189"/>
        <v>93.611012505042353</v>
      </c>
      <c r="M1578" s="93">
        <f t="shared" si="190"/>
        <v>-158383</v>
      </c>
    </row>
    <row r="1579" spans="1:15" x14ac:dyDescent="0.2">
      <c r="A1579" s="4"/>
      <c r="B1579" s="4"/>
      <c r="C1579" s="4"/>
      <c r="D1579" s="4">
        <v>821310</v>
      </c>
      <c r="E1579" s="256" t="s">
        <v>436</v>
      </c>
      <c r="F1579" s="1" t="s">
        <v>229</v>
      </c>
      <c r="G1579" s="48">
        <v>840000</v>
      </c>
      <c r="H1579" s="48">
        <v>30000</v>
      </c>
      <c r="I1579" s="83">
        <v>10000</v>
      </c>
      <c r="J1579" s="83">
        <v>326617</v>
      </c>
      <c r="K1579" s="505">
        <f t="shared" si="188"/>
        <v>366617</v>
      </c>
      <c r="L1579" s="74">
        <f t="shared" si="189"/>
        <v>43.644880952380952</v>
      </c>
      <c r="M1579" s="41">
        <f t="shared" si="190"/>
        <v>-473383</v>
      </c>
    </row>
    <row r="1580" spans="1:15" x14ac:dyDescent="0.2">
      <c r="A1580" s="4"/>
      <c r="B1580" s="4"/>
      <c r="C1580" s="4"/>
      <c r="D1580" s="4">
        <v>821320</v>
      </c>
      <c r="E1580" s="256" t="s">
        <v>436</v>
      </c>
      <c r="F1580" s="1" t="s">
        <v>600</v>
      </c>
      <c r="G1580" s="48">
        <v>0</v>
      </c>
      <c r="H1580" s="48">
        <v>0</v>
      </c>
      <c r="I1580" s="48">
        <v>0</v>
      </c>
      <c r="J1580" s="48">
        <v>335000</v>
      </c>
      <c r="K1580" s="505">
        <f t="shared" si="188"/>
        <v>335000</v>
      </c>
      <c r="L1580" s="74" t="e">
        <f t="shared" si="189"/>
        <v>#DIV/0!</v>
      </c>
      <c r="M1580" s="41">
        <f t="shared" si="190"/>
        <v>335000</v>
      </c>
    </row>
    <row r="1581" spans="1:15" x14ac:dyDescent="0.2">
      <c r="A1581" s="4"/>
      <c r="B1581" s="4"/>
      <c r="C1581" s="4"/>
      <c r="D1581" s="4">
        <v>821500</v>
      </c>
      <c r="E1581" s="256" t="s">
        <v>436</v>
      </c>
      <c r="F1581" s="1" t="s">
        <v>372</v>
      </c>
      <c r="G1581" s="48">
        <v>231000</v>
      </c>
      <c r="H1581" s="48">
        <v>135000</v>
      </c>
      <c r="I1581" s="83"/>
      <c r="J1581" s="83">
        <v>96000</v>
      </c>
      <c r="K1581" s="505">
        <f t="shared" si="188"/>
        <v>231000</v>
      </c>
      <c r="L1581" s="74">
        <f t="shared" si="189"/>
        <v>100</v>
      </c>
      <c r="M1581" s="41">
        <f t="shared" si="190"/>
        <v>0</v>
      </c>
    </row>
    <row r="1582" spans="1:15" x14ac:dyDescent="0.2">
      <c r="A1582" s="4"/>
      <c r="B1582" s="4"/>
      <c r="C1582" s="4"/>
      <c r="D1582" s="4">
        <v>821610</v>
      </c>
      <c r="E1582" s="309" t="s">
        <v>436</v>
      </c>
      <c r="F1582" s="1" t="s">
        <v>321</v>
      </c>
      <c r="G1582" s="41">
        <v>1408000</v>
      </c>
      <c r="H1582" s="41">
        <v>420000</v>
      </c>
      <c r="I1582" s="46">
        <v>2000</v>
      </c>
      <c r="J1582" s="46">
        <v>966000</v>
      </c>
      <c r="K1582" s="505">
        <f t="shared" si="188"/>
        <v>1388000</v>
      </c>
      <c r="L1582" s="74">
        <f>K1582/G1582*100</f>
        <v>98.579545454545453</v>
      </c>
      <c r="M1582" s="41">
        <f t="shared" si="190"/>
        <v>-20000</v>
      </c>
      <c r="N1582" s="438"/>
      <c r="O1582" s="78"/>
    </row>
    <row r="1583" spans="1:15" x14ac:dyDescent="0.2">
      <c r="A1583" s="4"/>
      <c r="B1583" s="4"/>
      <c r="C1583" s="4"/>
      <c r="D1583" s="4"/>
      <c r="E1583" s="4"/>
      <c r="F1583" s="2" t="s">
        <v>46</v>
      </c>
      <c r="G1583" s="89">
        <v>78</v>
      </c>
      <c r="H1583" s="89">
        <v>78</v>
      </c>
      <c r="I1583" s="90"/>
      <c r="J1583" s="90"/>
      <c r="K1583" s="84">
        <f t="shared" si="188"/>
        <v>78</v>
      </c>
      <c r="L1583" s="95">
        <f>K1583/G1583*100</f>
        <v>100</v>
      </c>
      <c r="M1583" s="93">
        <f t="shared" si="190"/>
        <v>0</v>
      </c>
    </row>
    <row r="1584" spans="1:15" x14ac:dyDescent="0.2">
      <c r="A1584" s="242"/>
      <c r="B1584" s="212"/>
      <c r="C1584" s="212"/>
      <c r="F1584" s="21"/>
      <c r="G1584" s="49"/>
      <c r="H1584" s="49"/>
      <c r="I1584" s="49"/>
      <c r="J1584" s="49"/>
      <c r="K1584" s="49"/>
      <c r="L1584" s="32"/>
      <c r="M1584" s="30"/>
    </row>
    <row r="1585" spans="1:13" x14ac:dyDescent="0.2">
      <c r="A1585" s="244"/>
      <c r="B1585" s="28"/>
      <c r="F1585" s="21"/>
      <c r="G1585" s="56"/>
      <c r="H1585" s="56"/>
      <c r="I1585" s="56"/>
      <c r="J1585" s="56"/>
      <c r="K1585" s="56"/>
      <c r="L1585" s="34"/>
      <c r="M1585" s="30"/>
    </row>
    <row r="1586" spans="1:13" ht="12.75" customHeight="1" x14ac:dyDescent="0.2">
      <c r="A1586" s="5" t="s">
        <v>48</v>
      </c>
      <c r="B1586" s="5" t="s">
        <v>49</v>
      </c>
      <c r="C1586" s="5" t="s">
        <v>50</v>
      </c>
      <c r="D1586" s="3" t="s">
        <v>7</v>
      </c>
      <c r="E1586" s="3" t="s">
        <v>130</v>
      </c>
      <c r="F1586" s="3" t="s">
        <v>51</v>
      </c>
      <c r="G1586" s="520" t="s">
        <v>558</v>
      </c>
      <c r="H1586" s="514" t="s">
        <v>328</v>
      </c>
      <c r="I1586" s="514" t="s">
        <v>500</v>
      </c>
      <c r="J1586" s="516" t="s">
        <v>324</v>
      </c>
      <c r="K1586" s="512" t="s">
        <v>583</v>
      </c>
      <c r="L1586" s="15" t="s">
        <v>52</v>
      </c>
      <c r="M1586" s="3" t="s">
        <v>123</v>
      </c>
    </row>
    <row r="1587" spans="1:13" ht="31.5" customHeight="1" x14ac:dyDescent="0.2">
      <c r="A1587" s="5" t="s">
        <v>53</v>
      </c>
      <c r="B1587" s="5"/>
      <c r="C1587" s="5" t="s">
        <v>54</v>
      </c>
      <c r="D1587" s="3" t="s">
        <v>11</v>
      </c>
      <c r="E1587" s="3" t="s">
        <v>131</v>
      </c>
      <c r="F1587" s="3" t="s">
        <v>55</v>
      </c>
      <c r="G1587" s="522"/>
      <c r="H1587" s="515"/>
      <c r="I1587" s="513"/>
      <c r="J1587" s="517"/>
      <c r="K1587" s="523"/>
      <c r="L1587" s="15" t="s">
        <v>325</v>
      </c>
      <c r="M1587" s="3" t="s">
        <v>326</v>
      </c>
    </row>
    <row r="1588" spans="1:13" x14ac:dyDescent="0.2">
      <c r="A1588" s="4">
        <v>1</v>
      </c>
      <c r="B1588" s="4">
        <v>2</v>
      </c>
      <c r="C1588" s="85">
        <v>3</v>
      </c>
      <c r="D1588" s="85">
        <v>4</v>
      </c>
      <c r="E1588" s="85">
        <v>5</v>
      </c>
      <c r="F1588" s="85">
        <v>6</v>
      </c>
      <c r="G1588" s="85">
        <v>7</v>
      </c>
      <c r="H1588" s="85">
        <v>8</v>
      </c>
      <c r="I1588" s="85">
        <v>9</v>
      </c>
      <c r="J1588" s="85">
        <v>10</v>
      </c>
      <c r="K1588" s="209" t="s">
        <v>327</v>
      </c>
      <c r="L1588" s="86">
        <v>12</v>
      </c>
      <c r="M1588" s="85">
        <v>13</v>
      </c>
    </row>
    <row r="1589" spans="1:13" x14ac:dyDescent="0.2">
      <c r="A1589" s="4">
        <v>16</v>
      </c>
      <c r="B1589" s="4"/>
      <c r="C1589" s="5"/>
      <c r="D1589" s="3"/>
      <c r="E1589" s="81"/>
      <c r="F1589" s="10" t="s">
        <v>80</v>
      </c>
      <c r="G1589" s="41"/>
      <c r="H1589" s="41"/>
      <c r="I1589" s="46"/>
      <c r="J1589" s="46"/>
      <c r="K1589" s="46"/>
      <c r="L1589" s="27"/>
      <c r="M1589" s="5"/>
    </row>
    <row r="1590" spans="1:13" x14ac:dyDescent="0.2">
      <c r="A1590" s="5"/>
      <c r="B1590" s="3" t="s">
        <v>65</v>
      </c>
      <c r="C1590" s="3" t="s">
        <v>86</v>
      </c>
      <c r="D1590" s="3"/>
      <c r="E1590" s="81"/>
      <c r="F1590" s="100" t="s">
        <v>101</v>
      </c>
      <c r="G1590" s="41"/>
      <c r="H1590" s="41"/>
      <c r="I1590" s="46"/>
      <c r="J1590" s="46"/>
      <c r="K1590" s="46"/>
      <c r="L1590" s="27"/>
      <c r="M1590" s="5"/>
    </row>
    <row r="1591" spans="1:13" x14ac:dyDescent="0.2">
      <c r="A1591" s="5"/>
      <c r="B1591" s="4"/>
      <c r="C1591" s="4"/>
      <c r="D1591" s="92"/>
      <c r="E1591" s="276"/>
      <c r="F1591" s="77" t="s">
        <v>275</v>
      </c>
      <c r="G1591" s="93">
        <f>SUM(G1592+G1629)</f>
        <v>2163380</v>
      </c>
      <c r="H1591" s="93">
        <f>SUM(H1592+H1629)</f>
        <v>2156880</v>
      </c>
      <c r="I1591" s="93">
        <f>SUM(I1592+I1629)</f>
        <v>6500</v>
      </c>
      <c r="J1591" s="93">
        <f>SUM(J1592+J1629)</f>
        <v>0</v>
      </c>
      <c r="K1591" s="94">
        <f t="shared" ref="K1591:K1633" si="191">SUM(H1591:J1591)</f>
        <v>2163380</v>
      </c>
      <c r="L1591" s="95">
        <f t="shared" ref="L1591:L1633" si="192">K1591/G1591*100</f>
        <v>100</v>
      </c>
      <c r="M1591" s="93">
        <f t="shared" ref="M1591:M1633" si="193">K1591-G1591</f>
        <v>0</v>
      </c>
    </row>
    <row r="1592" spans="1:13" x14ac:dyDescent="0.2">
      <c r="A1592" s="4"/>
      <c r="B1592" s="4"/>
      <c r="C1592" s="4"/>
      <c r="D1592" s="96">
        <v>610000</v>
      </c>
      <c r="E1592" s="281"/>
      <c r="F1592" s="97" t="s">
        <v>242</v>
      </c>
      <c r="G1592" s="93">
        <f>SUM(G1593+G1604+G1605)</f>
        <v>1888380</v>
      </c>
      <c r="H1592" s="93">
        <f>SUM(H1593+H1604+H1605)</f>
        <v>1886880</v>
      </c>
      <c r="I1592" s="93">
        <f>SUM(I1593+I1604+I1605)</f>
        <v>1500</v>
      </c>
      <c r="J1592" s="93">
        <f>SUM(J1593+J1604+J1605)</f>
        <v>0</v>
      </c>
      <c r="K1592" s="94">
        <f t="shared" si="191"/>
        <v>1888380</v>
      </c>
      <c r="L1592" s="95">
        <f t="shared" si="192"/>
        <v>100</v>
      </c>
      <c r="M1592" s="93">
        <f t="shared" si="193"/>
        <v>0</v>
      </c>
    </row>
    <row r="1593" spans="1:13" x14ac:dyDescent="0.2">
      <c r="A1593" s="4"/>
      <c r="B1593" s="4"/>
      <c r="C1593" s="4"/>
      <c r="D1593" s="9">
        <v>611000</v>
      </c>
      <c r="E1593" s="259"/>
      <c r="F1593" s="10" t="s">
        <v>13</v>
      </c>
      <c r="G1593" s="40">
        <f>SUM(G1594+G1598)</f>
        <v>1706553</v>
      </c>
      <c r="H1593" s="40">
        <f>SUM(H1594+H1598)</f>
        <v>1706553</v>
      </c>
      <c r="I1593" s="40">
        <f>SUM(I1594+I1598)</f>
        <v>0</v>
      </c>
      <c r="J1593" s="40">
        <f>SUM(J1594+J1598)</f>
        <v>0</v>
      </c>
      <c r="K1593" s="47">
        <f t="shared" si="191"/>
        <v>1706553</v>
      </c>
      <c r="L1593" s="101">
        <f t="shared" si="192"/>
        <v>100</v>
      </c>
      <c r="M1593" s="102">
        <f t="shared" si="193"/>
        <v>0</v>
      </c>
    </row>
    <row r="1594" spans="1:13" x14ac:dyDescent="0.2">
      <c r="A1594" s="4"/>
      <c r="B1594" s="4"/>
      <c r="C1594" s="4"/>
      <c r="D1594" s="11">
        <v>611100</v>
      </c>
      <c r="E1594" s="257" t="s">
        <v>436</v>
      </c>
      <c r="F1594" s="10" t="s">
        <v>317</v>
      </c>
      <c r="G1594" s="40">
        <f>SUM(G1595:G1597)</f>
        <v>1420020</v>
      </c>
      <c r="H1594" s="40">
        <f>SUM(H1595:H1597)</f>
        <v>1420020</v>
      </c>
      <c r="I1594" s="40">
        <f>SUM(I1595:I1597)</f>
        <v>0</v>
      </c>
      <c r="J1594" s="40">
        <f>SUM(J1595:J1597)</f>
        <v>0</v>
      </c>
      <c r="K1594" s="47">
        <f t="shared" si="191"/>
        <v>1420020</v>
      </c>
      <c r="L1594" s="101">
        <f t="shared" si="192"/>
        <v>100</v>
      </c>
      <c r="M1594" s="102">
        <f t="shared" si="193"/>
        <v>0</v>
      </c>
    </row>
    <row r="1595" spans="1:13" x14ac:dyDescent="0.2">
      <c r="A1595" s="4"/>
      <c r="B1595" s="4"/>
      <c r="C1595" s="4"/>
      <c r="D1595" s="12">
        <v>611110</v>
      </c>
      <c r="E1595" s="255"/>
      <c r="F1595" s="5" t="s">
        <v>255</v>
      </c>
      <c r="G1595" s="41">
        <v>972222</v>
      </c>
      <c r="H1595" s="41">
        <v>972222</v>
      </c>
      <c r="I1595" s="46"/>
      <c r="J1595" s="46"/>
      <c r="K1595" s="46">
        <f t="shared" si="191"/>
        <v>972222</v>
      </c>
      <c r="L1595" s="103">
        <f t="shared" si="192"/>
        <v>100</v>
      </c>
      <c r="M1595" s="75">
        <f t="shared" si="193"/>
        <v>0</v>
      </c>
    </row>
    <row r="1596" spans="1:13" x14ac:dyDescent="0.2">
      <c r="A1596" s="4"/>
      <c r="B1596" s="4"/>
      <c r="C1596" s="4"/>
      <c r="D1596" s="12">
        <v>611130</v>
      </c>
      <c r="E1596" s="255"/>
      <c r="F1596" s="5" t="s">
        <v>14</v>
      </c>
      <c r="G1596" s="41">
        <v>440206</v>
      </c>
      <c r="H1596" s="41">
        <v>440206</v>
      </c>
      <c r="I1596" s="46"/>
      <c r="J1596" s="46"/>
      <c r="K1596" s="46">
        <f t="shared" si="191"/>
        <v>440206</v>
      </c>
      <c r="L1596" s="103">
        <f t="shared" si="192"/>
        <v>100</v>
      </c>
      <c r="M1596" s="75">
        <f t="shared" si="193"/>
        <v>0</v>
      </c>
    </row>
    <row r="1597" spans="1:13" x14ac:dyDescent="0.2">
      <c r="A1597" s="4"/>
      <c r="B1597" s="4"/>
      <c r="C1597" s="4"/>
      <c r="D1597" s="12">
        <v>611155</v>
      </c>
      <c r="E1597" s="255"/>
      <c r="F1597" s="5" t="s">
        <v>18</v>
      </c>
      <c r="G1597" s="41">
        <v>7592</v>
      </c>
      <c r="H1597" s="41">
        <v>7592</v>
      </c>
      <c r="I1597" s="46"/>
      <c r="J1597" s="46"/>
      <c r="K1597" s="46">
        <f t="shared" si="191"/>
        <v>7592</v>
      </c>
      <c r="L1597" s="103">
        <f t="shared" si="192"/>
        <v>100</v>
      </c>
      <c r="M1597" s="75">
        <f t="shared" si="193"/>
        <v>0</v>
      </c>
    </row>
    <row r="1598" spans="1:13" x14ac:dyDescent="0.2">
      <c r="A1598" s="4"/>
      <c r="B1598" s="4"/>
      <c r="C1598" s="4"/>
      <c r="D1598" s="11">
        <v>611200</v>
      </c>
      <c r="E1598" s="257" t="s">
        <v>436</v>
      </c>
      <c r="F1598" s="10" t="s">
        <v>318</v>
      </c>
      <c r="G1598" s="40">
        <f>SUM(G1599:G1603)</f>
        <v>286533</v>
      </c>
      <c r="H1598" s="40">
        <f>SUM(H1599:H1603)</f>
        <v>286533</v>
      </c>
      <c r="I1598" s="40">
        <f>SUM(I1599:I1603)</f>
        <v>0</v>
      </c>
      <c r="J1598" s="40">
        <f>SUM(J1599:J1603)</f>
        <v>0</v>
      </c>
      <c r="K1598" s="47">
        <f t="shared" si="191"/>
        <v>286533</v>
      </c>
      <c r="L1598" s="101">
        <f t="shared" si="192"/>
        <v>100</v>
      </c>
      <c r="M1598" s="102">
        <f t="shared" si="193"/>
        <v>0</v>
      </c>
    </row>
    <row r="1599" spans="1:13" x14ac:dyDescent="0.2">
      <c r="A1599" s="4"/>
      <c r="B1599" s="4"/>
      <c r="C1599" s="4"/>
      <c r="D1599" s="12">
        <v>611211</v>
      </c>
      <c r="E1599" s="255"/>
      <c r="F1599" s="5" t="s">
        <v>310</v>
      </c>
      <c r="G1599" s="41">
        <v>51191</v>
      </c>
      <c r="H1599" s="41">
        <v>51191</v>
      </c>
      <c r="I1599" s="46"/>
      <c r="J1599" s="46"/>
      <c r="K1599" s="46">
        <f t="shared" si="191"/>
        <v>51191</v>
      </c>
      <c r="L1599" s="103">
        <f t="shared" si="192"/>
        <v>100</v>
      </c>
      <c r="M1599" s="75">
        <f t="shared" si="193"/>
        <v>0</v>
      </c>
    </row>
    <row r="1600" spans="1:13" x14ac:dyDescent="0.2">
      <c r="A1600" s="4"/>
      <c r="B1600" s="4"/>
      <c r="C1600" s="4"/>
      <c r="D1600" s="12">
        <v>611221</v>
      </c>
      <c r="E1600" s="255"/>
      <c r="F1600" s="5" t="s">
        <v>15</v>
      </c>
      <c r="G1600" s="41">
        <v>162624</v>
      </c>
      <c r="H1600" s="41">
        <v>162624</v>
      </c>
      <c r="I1600" s="46"/>
      <c r="J1600" s="46"/>
      <c r="K1600" s="46">
        <f t="shared" si="191"/>
        <v>162624</v>
      </c>
      <c r="L1600" s="103">
        <f t="shared" si="192"/>
        <v>100</v>
      </c>
      <c r="M1600" s="75">
        <f t="shared" si="193"/>
        <v>0</v>
      </c>
    </row>
    <row r="1601" spans="1:13" x14ac:dyDescent="0.2">
      <c r="A1601" s="4"/>
      <c r="B1601" s="4"/>
      <c r="C1601" s="4"/>
      <c r="D1601" s="4">
        <v>611224</v>
      </c>
      <c r="E1601" s="258"/>
      <c r="F1601" s="5" t="s">
        <v>16</v>
      </c>
      <c r="G1601" s="41">
        <v>32718</v>
      </c>
      <c r="H1601" s="41">
        <v>32718</v>
      </c>
      <c r="I1601" s="46"/>
      <c r="J1601" s="46"/>
      <c r="K1601" s="46">
        <f t="shared" si="191"/>
        <v>32718</v>
      </c>
      <c r="L1601" s="103">
        <f t="shared" si="192"/>
        <v>100</v>
      </c>
      <c r="M1601" s="75">
        <f t="shared" si="193"/>
        <v>0</v>
      </c>
    </row>
    <row r="1602" spans="1:13" x14ac:dyDescent="0.2">
      <c r="A1602" s="4"/>
      <c r="B1602" s="4"/>
      <c r="C1602" s="4"/>
      <c r="D1602" s="4">
        <v>611225</v>
      </c>
      <c r="E1602" s="258"/>
      <c r="F1602" s="5" t="s">
        <v>17</v>
      </c>
      <c r="G1602" s="41">
        <v>20000</v>
      </c>
      <c r="H1602" s="41">
        <v>20000</v>
      </c>
      <c r="I1602" s="46"/>
      <c r="J1602" s="46"/>
      <c r="K1602" s="46">
        <f t="shared" si="191"/>
        <v>20000</v>
      </c>
      <c r="L1602" s="103">
        <f t="shared" si="192"/>
        <v>100</v>
      </c>
      <c r="M1602" s="75">
        <f t="shared" si="193"/>
        <v>0</v>
      </c>
    </row>
    <row r="1603" spans="1:13" x14ac:dyDescent="0.2">
      <c r="A1603" s="4"/>
      <c r="B1603" s="4"/>
      <c r="C1603" s="4"/>
      <c r="D1603" s="4">
        <v>611227</v>
      </c>
      <c r="E1603" s="258"/>
      <c r="F1603" s="5" t="s">
        <v>19</v>
      </c>
      <c r="G1603" s="41">
        <v>20000</v>
      </c>
      <c r="H1603" s="41">
        <v>20000</v>
      </c>
      <c r="I1603" s="46"/>
      <c r="J1603" s="46"/>
      <c r="K1603" s="46">
        <f t="shared" si="191"/>
        <v>20000</v>
      </c>
      <c r="L1603" s="103">
        <f t="shared" si="192"/>
        <v>100</v>
      </c>
      <c r="M1603" s="75">
        <f t="shared" si="193"/>
        <v>0</v>
      </c>
    </row>
    <row r="1604" spans="1:13" x14ac:dyDescent="0.2">
      <c r="A1604" s="4"/>
      <c r="B1604" s="4"/>
      <c r="C1604" s="4"/>
      <c r="D1604" s="9">
        <v>612100</v>
      </c>
      <c r="E1604" s="259" t="s">
        <v>436</v>
      </c>
      <c r="F1604" s="10" t="s">
        <v>20</v>
      </c>
      <c r="G1604" s="40">
        <v>71001</v>
      </c>
      <c r="H1604" s="40">
        <v>71001</v>
      </c>
      <c r="I1604" s="47"/>
      <c r="J1604" s="47"/>
      <c r="K1604" s="47">
        <f t="shared" si="191"/>
        <v>71001</v>
      </c>
      <c r="L1604" s="101">
        <f t="shared" si="192"/>
        <v>100</v>
      </c>
      <c r="M1604" s="102">
        <f t="shared" si="193"/>
        <v>0</v>
      </c>
    </row>
    <row r="1605" spans="1:13" x14ac:dyDescent="0.2">
      <c r="A1605" s="4"/>
      <c r="B1605" s="4"/>
      <c r="C1605" s="4"/>
      <c r="D1605" s="9">
        <v>613000</v>
      </c>
      <c r="E1605" s="259"/>
      <c r="F1605" s="10" t="s">
        <v>185</v>
      </c>
      <c r="G1605" s="45">
        <f>SUM(G1606+G1609+G1612+G1615+G1618+G1619+G1620)</f>
        <v>110826</v>
      </c>
      <c r="H1605" s="45">
        <f>SUM(H1606+H1609+H1612+H1615+H1618+H1619+H1620)</f>
        <v>109326</v>
      </c>
      <c r="I1605" s="45">
        <f>SUM(I1606+I1609+I1612+I1615+I1618+I1619+I1620)</f>
        <v>1500</v>
      </c>
      <c r="J1605" s="45">
        <f>SUM(J1606+J1609+J1612+J1615+J1618+J1619+J1620)</f>
        <v>0</v>
      </c>
      <c r="K1605" s="47">
        <f t="shared" si="191"/>
        <v>110826</v>
      </c>
      <c r="L1605" s="101">
        <f t="shared" si="192"/>
        <v>100</v>
      </c>
      <c r="M1605" s="102">
        <f t="shared" si="193"/>
        <v>0</v>
      </c>
    </row>
    <row r="1606" spans="1:13" x14ac:dyDescent="0.2">
      <c r="A1606" s="4"/>
      <c r="B1606" s="4"/>
      <c r="C1606" s="4"/>
      <c r="D1606" s="11">
        <v>613100</v>
      </c>
      <c r="E1606" s="257" t="s">
        <v>436</v>
      </c>
      <c r="F1606" s="10" t="s">
        <v>175</v>
      </c>
      <c r="G1606" s="40">
        <f>SUM(G1607:G1608)</f>
        <v>10000</v>
      </c>
      <c r="H1606" s="40">
        <f>SUM(H1607:H1608)</f>
        <v>10000</v>
      </c>
      <c r="I1606" s="40">
        <f>SUM(I1607:I1608)</f>
        <v>0</v>
      </c>
      <c r="J1606" s="40">
        <f>SUM(J1607:J1608)</f>
        <v>0</v>
      </c>
      <c r="K1606" s="47">
        <f t="shared" si="191"/>
        <v>10000</v>
      </c>
      <c r="L1606" s="101">
        <f t="shared" si="192"/>
        <v>100</v>
      </c>
      <c r="M1606" s="102">
        <f t="shared" si="193"/>
        <v>0</v>
      </c>
    </row>
    <row r="1607" spans="1:13" x14ac:dyDescent="0.2">
      <c r="A1607" s="4"/>
      <c r="B1607" s="4"/>
      <c r="C1607" s="4"/>
      <c r="D1607" s="4">
        <v>613110</v>
      </c>
      <c r="E1607" s="258"/>
      <c r="F1607" s="5" t="s">
        <v>174</v>
      </c>
      <c r="G1607" s="41">
        <v>5000</v>
      </c>
      <c r="H1607" s="41">
        <v>5000</v>
      </c>
      <c r="I1607" s="46"/>
      <c r="J1607" s="46"/>
      <c r="K1607" s="46">
        <f t="shared" si="191"/>
        <v>5000</v>
      </c>
      <c r="L1607" s="103">
        <f t="shared" si="192"/>
        <v>100</v>
      </c>
      <c r="M1607" s="75">
        <f t="shared" si="193"/>
        <v>0</v>
      </c>
    </row>
    <row r="1608" spans="1:13" x14ac:dyDescent="0.2">
      <c r="A1608" s="4"/>
      <c r="B1608" s="4"/>
      <c r="C1608" s="4"/>
      <c r="D1608" s="4">
        <v>613120</v>
      </c>
      <c r="E1608" s="258"/>
      <c r="F1608" s="5" t="s">
        <v>22</v>
      </c>
      <c r="G1608" s="41">
        <v>5000</v>
      </c>
      <c r="H1608" s="41">
        <v>5000</v>
      </c>
      <c r="I1608" s="46"/>
      <c r="J1608" s="46"/>
      <c r="K1608" s="46">
        <f t="shared" si="191"/>
        <v>5000</v>
      </c>
      <c r="L1608" s="103">
        <f t="shared" si="192"/>
        <v>100</v>
      </c>
      <c r="M1608" s="75">
        <f t="shared" si="193"/>
        <v>0</v>
      </c>
    </row>
    <row r="1609" spans="1:13" x14ac:dyDescent="0.2">
      <c r="A1609" s="4"/>
      <c r="B1609" s="4"/>
      <c r="C1609" s="4"/>
      <c r="D1609" s="11">
        <v>613200</v>
      </c>
      <c r="E1609" s="257" t="s">
        <v>436</v>
      </c>
      <c r="F1609" s="10" t="s">
        <v>186</v>
      </c>
      <c r="G1609" s="45">
        <f>SUM(G1610:G1611)</f>
        <v>50000</v>
      </c>
      <c r="H1609" s="45">
        <f>SUM(H1610:H1611)</f>
        <v>50000</v>
      </c>
      <c r="I1609" s="45">
        <f>SUM(I1610:I1611)</f>
        <v>0</v>
      </c>
      <c r="J1609" s="45">
        <f>SUM(J1610:J1611)</f>
        <v>0</v>
      </c>
      <c r="K1609" s="47">
        <f t="shared" si="191"/>
        <v>50000</v>
      </c>
      <c r="L1609" s="101">
        <f t="shared" si="192"/>
        <v>100</v>
      </c>
      <c r="M1609" s="102">
        <f t="shared" si="193"/>
        <v>0</v>
      </c>
    </row>
    <row r="1610" spans="1:13" x14ac:dyDescent="0.2">
      <c r="A1610" s="4"/>
      <c r="B1610" s="4"/>
      <c r="C1610" s="4"/>
      <c r="D1610" s="4">
        <v>613211</v>
      </c>
      <c r="E1610" s="258"/>
      <c r="F1610" s="5" t="s">
        <v>187</v>
      </c>
      <c r="G1610" s="41">
        <v>10000</v>
      </c>
      <c r="H1610" s="41">
        <v>10000</v>
      </c>
      <c r="I1610" s="46"/>
      <c r="J1610" s="46"/>
      <c r="K1610" s="46">
        <f t="shared" si="191"/>
        <v>10000</v>
      </c>
      <c r="L1610" s="103">
        <f t="shared" si="192"/>
        <v>100</v>
      </c>
      <c r="M1610" s="75">
        <f t="shared" si="193"/>
        <v>0</v>
      </c>
    </row>
    <row r="1611" spans="1:13" x14ac:dyDescent="0.2">
      <c r="A1611" s="4"/>
      <c r="B1611" s="4"/>
      <c r="C1611" s="4"/>
      <c r="D1611" s="4">
        <v>613212</v>
      </c>
      <c r="E1611" s="258"/>
      <c r="F1611" s="5" t="s">
        <v>188</v>
      </c>
      <c r="G1611" s="41">
        <v>40000</v>
      </c>
      <c r="H1611" s="41">
        <v>40000</v>
      </c>
      <c r="I1611" s="46"/>
      <c r="J1611" s="46"/>
      <c r="K1611" s="46">
        <f t="shared" si="191"/>
        <v>40000</v>
      </c>
      <c r="L1611" s="103">
        <f t="shared" si="192"/>
        <v>100</v>
      </c>
      <c r="M1611" s="75">
        <f t="shared" si="193"/>
        <v>0</v>
      </c>
    </row>
    <row r="1612" spans="1:13" ht="12.75" customHeight="1" x14ac:dyDescent="0.2">
      <c r="A1612" s="4"/>
      <c r="B1612" s="5"/>
      <c r="C1612" s="4"/>
      <c r="D1612" s="11">
        <v>613300</v>
      </c>
      <c r="E1612" s="257" t="s">
        <v>436</v>
      </c>
      <c r="F1612" s="10" t="s">
        <v>319</v>
      </c>
      <c r="G1612" s="45">
        <f>SUM(G1613:G1614)</f>
        <v>8000</v>
      </c>
      <c r="H1612" s="45">
        <f>SUM(H1613:H1614)</f>
        <v>8000</v>
      </c>
      <c r="I1612" s="45">
        <f>SUM(I1613:I1614)</f>
        <v>0</v>
      </c>
      <c r="J1612" s="45">
        <f>SUM(J1613:J1614)</f>
        <v>0</v>
      </c>
      <c r="K1612" s="47">
        <f t="shared" si="191"/>
        <v>8000</v>
      </c>
      <c r="L1612" s="101">
        <f t="shared" si="192"/>
        <v>100</v>
      </c>
      <c r="M1612" s="102">
        <f t="shared" si="193"/>
        <v>0</v>
      </c>
    </row>
    <row r="1613" spans="1:13" x14ac:dyDescent="0.2">
      <c r="A1613" s="4"/>
      <c r="B1613" s="5"/>
      <c r="C1613" s="4"/>
      <c r="D1613" s="4">
        <v>613321</v>
      </c>
      <c r="E1613" s="258"/>
      <c r="F1613" s="5" t="s">
        <v>189</v>
      </c>
      <c r="G1613" s="41">
        <v>6000</v>
      </c>
      <c r="H1613" s="41">
        <v>6000</v>
      </c>
      <c r="I1613" s="46"/>
      <c r="J1613" s="46"/>
      <c r="K1613" s="46">
        <f t="shared" si="191"/>
        <v>6000</v>
      </c>
      <c r="L1613" s="103">
        <f t="shared" si="192"/>
        <v>100</v>
      </c>
      <c r="M1613" s="75">
        <f t="shared" si="193"/>
        <v>0</v>
      </c>
    </row>
    <row r="1614" spans="1:13" x14ac:dyDescent="0.2">
      <c r="A1614" s="4"/>
      <c r="B1614" s="85"/>
      <c r="C1614" s="4"/>
      <c r="D1614" s="4">
        <v>613311</v>
      </c>
      <c r="E1614" s="258"/>
      <c r="F1614" s="5" t="s">
        <v>206</v>
      </c>
      <c r="G1614" s="41">
        <v>2000</v>
      </c>
      <c r="H1614" s="41">
        <v>2000</v>
      </c>
      <c r="I1614" s="46"/>
      <c r="J1614" s="46"/>
      <c r="K1614" s="46">
        <f t="shared" si="191"/>
        <v>2000</v>
      </c>
      <c r="L1614" s="103">
        <f t="shared" si="192"/>
        <v>100</v>
      </c>
      <c r="M1614" s="75">
        <f t="shared" si="193"/>
        <v>0</v>
      </c>
    </row>
    <row r="1615" spans="1:13" x14ac:dyDescent="0.2">
      <c r="A1615" s="4"/>
      <c r="B1615" s="5"/>
      <c r="C1615" s="4"/>
      <c r="D1615" s="11">
        <v>613400</v>
      </c>
      <c r="E1615" s="257" t="s">
        <v>436</v>
      </c>
      <c r="F1615" s="10" t="s">
        <v>190</v>
      </c>
      <c r="G1615" s="45">
        <f>SUM(G1616:G1617)</f>
        <v>16000</v>
      </c>
      <c r="H1615" s="45">
        <f>SUM(H1616:H1617)</f>
        <v>16000</v>
      </c>
      <c r="I1615" s="45">
        <f>SUM(I1616:I1617)</f>
        <v>0</v>
      </c>
      <c r="J1615" s="45">
        <f>SUM(J1616:J1617)</f>
        <v>0</v>
      </c>
      <c r="K1615" s="47">
        <f t="shared" si="191"/>
        <v>16000</v>
      </c>
      <c r="L1615" s="101">
        <f t="shared" si="192"/>
        <v>100</v>
      </c>
      <c r="M1615" s="102">
        <f t="shared" si="193"/>
        <v>0</v>
      </c>
    </row>
    <row r="1616" spans="1:13" x14ac:dyDescent="0.2">
      <c r="A1616" s="4"/>
      <c r="B1616" s="3"/>
      <c r="C1616" s="4"/>
      <c r="D1616" s="4">
        <v>613410</v>
      </c>
      <c r="E1616" s="258"/>
      <c r="F1616" s="5" t="s">
        <v>191</v>
      </c>
      <c r="G1616" s="41">
        <v>3000</v>
      </c>
      <c r="H1616" s="41">
        <v>3000</v>
      </c>
      <c r="I1616" s="46"/>
      <c r="J1616" s="46"/>
      <c r="K1616" s="46">
        <f t="shared" si="191"/>
        <v>3000</v>
      </c>
      <c r="L1616" s="103">
        <f t="shared" si="192"/>
        <v>100</v>
      </c>
      <c r="M1616" s="75">
        <f t="shared" si="193"/>
        <v>0</v>
      </c>
    </row>
    <row r="1617" spans="1:13" x14ac:dyDescent="0.2">
      <c r="A1617" s="4"/>
      <c r="B1617" s="4"/>
      <c r="C1617" s="4"/>
      <c r="D1617" s="4">
        <v>613430</v>
      </c>
      <c r="E1617" s="258"/>
      <c r="F1617" s="5" t="s">
        <v>192</v>
      </c>
      <c r="G1617" s="41">
        <v>13000</v>
      </c>
      <c r="H1617" s="41">
        <v>13000</v>
      </c>
      <c r="I1617" s="46">
        <v>0</v>
      </c>
      <c r="J1617" s="46"/>
      <c r="K1617" s="46">
        <f t="shared" si="191"/>
        <v>13000</v>
      </c>
      <c r="L1617" s="103">
        <f t="shared" si="192"/>
        <v>100</v>
      </c>
      <c r="M1617" s="75">
        <f t="shared" si="193"/>
        <v>0</v>
      </c>
    </row>
    <row r="1618" spans="1:13" x14ac:dyDescent="0.2">
      <c r="A1618" s="5"/>
      <c r="B1618" s="4"/>
      <c r="C1618" s="4"/>
      <c r="D1618" s="11">
        <v>613700</v>
      </c>
      <c r="E1618" s="257" t="s">
        <v>436</v>
      </c>
      <c r="F1618" s="10" t="s">
        <v>28</v>
      </c>
      <c r="G1618" s="40">
        <v>6000</v>
      </c>
      <c r="H1618" s="40">
        <v>6000</v>
      </c>
      <c r="I1618" s="47"/>
      <c r="J1618" s="47"/>
      <c r="K1618" s="47">
        <f t="shared" si="191"/>
        <v>6000</v>
      </c>
      <c r="L1618" s="101">
        <f t="shared" si="192"/>
        <v>100</v>
      </c>
      <c r="M1618" s="102">
        <f t="shared" si="193"/>
        <v>0</v>
      </c>
    </row>
    <row r="1619" spans="1:13" x14ac:dyDescent="0.2">
      <c r="A1619" s="5"/>
      <c r="B1619" s="4"/>
      <c r="C1619" s="4"/>
      <c r="D1619" s="11">
        <v>613800</v>
      </c>
      <c r="E1619" s="257" t="s">
        <v>436</v>
      </c>
      <c r="F1619" s="10" t="s">
        <v>201</v>
      </c>
      <c r="G1619" s="40">
        <v>1500</v>
      </c>
      <c r="H1619" s="40"/>
      <c r="I1619" s="47">
        <v>1500</v>
      </c>
      <c r="J1619" s="47">
        <v>0</v>
      </c>
      <c r="K1619" s="47">
        <f t="shared" si="191"/>
        <v>1500</v>
      </c>
      <c r="L1619" s="101">
        <f t="shared" si="192"/>
        <v>100</v>
      </c>
      <c r="M1619" s="102">
        <f t="shared" si="193"/>
        <v>0</v>
      </c>
    </row>
    <row r="1620" spans="1:13" ht="33.75" x14ac:dyDescent="0.2">
      <c r="A1620" s="85"/>
      <c r="B1620" s="4"/>
      <c r="C1620" s="4"/>
      <c r="D1620" s="11">
        <v>613900</v>
      </c>
      <c r="E1620" s="257" t="s">
        <v>436</v>
      </c>
      <c r="F1620" s="14" t="s">
        <v>284</v>
      </c>
      <c r="G1620" s="45">
        <f>SUM(G1621:G1628)</f>
        <v>19326</v>
      </c>
      <c r="H1620" s="45">
        <f>SUM(H1621:H1628)</f>
        <v>19326</v>
      </c>
      <c r="I1620" s="45">
        <f>SUM(I1621:I1628)</f>
        <v>0</v>
      </c>
      <c r="J1620" s="45">
        <f>SUM(J1621:J1628)</f>
        <v>0</v>
      </c>
      <c r="K1620" s="47">
        <f t="shared" si="191"/>
        <v>19326</v>
      </c>
      <c r="L1620" s="101">
        <f t="shared" si="192"/>
        <v>100</v>
      </c>
      <c r="M1620" s="102">
        <f t="shared" si="193"/>
        <v>0</v>
      </c>
    </row>
    <row r="1621" spans="1:13" x14ac:dyDescent="0.2">
      <c r="A1621" s="3"/>
      <c r="B1621" s="4"/>
      <c r="C1621" s="4"/>
      <c r="D1621" s="18">
        <v>613910</v>
      </c>
      <c r="E1621" s="256"/>
      <c r="F1621" s="1" t="s">
        <v>194</v>
      </c>
      <c r="G1621" s="48">
        <v>5000</v>
      </c>
      <c r="H1621" s="48">
        <v>5000</v>
      </c>
      <c r="I1621" s="83"/>
      <c r="J1621" s="83"/>
      <c r="K1621" s="46">
        <f t="shared" si="191"/>
        <v>5000</v>
      </c>
      <c r="L1621" s="103">
        <f t="shared" si="192"/>
        <v>100</v>
      </c>
      <c r="M1621" s="75">
        <f t="shared" si="193"/>
        <v>0</v>
      </c>
    </row>
    <row r="1622" spans="1:13" x14ac:dyDescent="0.2">
      <c r="A1622" s="4"/>
      <c r="B1622" s="4"/>
      <c r="C1622" s="4"/>
      <c r="D1622" s="18">
        <v>613914</v>
      </c>
      <c r="E1622" s="256"/>
      <c r="F1622" s="1" t="s">
        <v>195</v>
      </c>
      <c r="G1622" s="48"/>
      <c r="H1622" s="48"/>
      <c r="I1622" s="83"/>
      <c r="J1622" s="83"/>
      <c r="K1622" s="46">
        <f t="shared" si="191"/>
        <v>0</v>
      </c>
      <c r="L1622" s="103" t="e">
        <f t="shared" si="192"/>
        <v>#DIV/0!</v>
      </c>
      <c r="M1622" s="75">
        <f t="shared" si="193"/>
        <v>0</v>
      </c>
    </row>
    <row r="1623" spans="1:13" x14ac:dyDescent="0.2">
      <c r="A1623" s="4"/>
      <c r="B1623" s="4"/>
      <c r="C1623" s="4"/>
      <c r="D1623" s="18">
        <v>613920</v>
      </c>
      <c r="E1623" s="256"/>
      <c r="F1623" s="1" t="s">
        <v>98</v>
      </c>
      <c r="G1623" s="41">
        <v>4000</v>
      </c>
      <c r="H1623" s="41">
        <v>4000</v>
      </c>
      <c r="I1623" s="46"/>
      <c r="J1623" s="46"/>
      <c r="K1623" s="46">
        <f t="shared" si="191"/>
        <v>4000</v>
      </c>
      <c r="L1623" s="103">
        <f t="shared" si="192"/>
        <v>100</v>
      </c>
      <c r="M1623" s="75">
        <f t="shared" si="193"/>
        <v>0</v>
      </c>
    </row>
    <row r="1624" spans="1:13" x14ac:dyDescent="0.2">
      <c r="A1624" s="4"/>
      <c r="B1624" s="4"/>
      <c r="C1624" s="4"/>
      <c r="D1624" s="18">
        <v>613974</v>
      </c>
      <c r="E1624" s="256"/>
      <c r="F1624" s="1" t="s">
        <v>250</v>
      </c>
      <c r="G1624" s="41">
        <v>0</v>
      </c>
      <c r="H1624" s="41">
        <v>0</v>
      </c>
      <c r="I1624" s="41">
        <v>0</v>
      </c>
      <c r="J1624" s="41">
        <v>0</v>
      </c>
      <c r="K1624" s="46">
        <f t="shared" si="191"/>
        <v>0</v>
      </c>
      <c r="L1624" s="103" t="e">
        <f t="shared" si="192"/>
        <v>#DIV/0!</v>
      </c>
      <c r="M1624" s="75">
        <f t="shared" si="193"/>
        <v>0</v>
      </c>
    </row>
    <row r="1625" spans="1:13" ht="22.5" x14ac:dyDescent="0.2">
      <c r="A1625" s="4"/>
      <c r="B1625" s="4"/>
      <c r="C1625" s="4"/>
      <c r="D1625" s="4">
        <v>613976</v>
      </c>
      <c r="E1625" s="258"/>
      <c r="F1625" s="1" t="s">
        <v>322</v>
      </c>
      <c r="G1625" s="41">
        <v>2055</v>
      </c>
      <c r="H1625" s="41">
        <v>2055</v>
      </c>
      <c r="I1625" s="46"/>
      <c r="J1625" s="46"/>
      <c r="K1625" s="46">
        <f t="shared" si="191"/>
        <v>2055</v>
      </c>
      <c r="L1625" s="103">
        <f t="shared" si="192"/>
        <v>100</v>
      </c>
      <c r="M1625" s="75">
        <f t="shared" si="193"/>
        <v>0</v>
      </c>
    </row>
    <row r="1626" spans="1:13" x14ac:dyDescent="0.2">
      <c r="A1626" s="4"/>
      <c r="B1626" s="4"/>
      <c r="C1626" s="4"/>
      <c r="D1626" s="4">
        <v>613980</v>
      </c>
      <c r="E1626" s="258"/>
      <c r="F1626" s="1" t="s">
        <v>261</v>
      </c>
      <c r="G1626" s="41">
        <v>362</v>
      </c>
      <c r="H1626" s="41">
        <v>362</v>
      </c>
      <c r="I1626" s="46"/>
      <c r="J1626" s="46"/>
      <c r="K1626" s="46">
        <f t="shared" si="191"/>
        <v>362</v>
      </c>
      <c r="L1626" s="103">
        <f t="shared" si="192"/>
        <v>100</v>
      </c>
      <c r="M1626" s="75">
        <f t="shared" si="193"/>
        <v>0</v>
      </c>
    </row>
    <row r="1627" spans="1:13" ht="22.5" x14ac:dyDescent="0.2">
      <c r="A1627" s="4"/>
      <c r="B1627" s="4"/>
      <c r="C1627" s="4"/>
      <c r="D1627" s="4">
        <v>613983</v>
      </c>
      <c r="E1627" s="258"/>
      <c r="F1627" s="1" t="s">
        <v>252</v>
      </c>
      <c r="G1627" s="41">
        <v>4909</v>
      </c>
      <c r="H1627" s="41">
        <v>4909</v>
      </c>
      <c r="I1627" s="46"/>
      <c r="J1627" s="46"/>
      <c r="K1627" s="46">
        <f t="shared" si="191"/>
        <v>4909</v>
      </c>
      <c r="L1627" s="103">
        <f t="shared" si="192"/>
        <v>100</v>
      </c>
      <c r="M1627" s="75">
        <f t="shared" si="193"/>
        <v>0</v>
      </c>
    </row>
    <row r="1628" spans="1:13" x14ac:dyDescent="0.2">
      <c r="A1628" s="4"/>
      <c r="B1628" s="4"/>
      <c r="C1628" s="4"/>
      <c r="D1628" s="4">
        <v>613991</v>
      </c>
      <c r="E1628" s="258"/>
      <c r="F1628" s="1" t="s">
        <v>67</v>
      </c>
      <c r="G1628" s="41">
        <v>3000</v>
      </c>
      <c r="H1628" s="41">
        <v>3000</v>
      </c>
      <c r="I1628" s="46"/>
      <c r="J1628" s="46"/>
      <c r="K1628" s="46">
        <f t="shared" si="191"/>
        <v>3000</v>
      </c>
      <c r="L1628" s="103">
        <f t="shared" si="192"/>
        <v>100</v>
      </c>
      <c r="M1628" s="75">
        <f t="shared" si="193"/>
        <v>0</v>
      </c>
    </row>
    <row r="1629" spans="1:13" x14ac:dyDescent="0.2">
      <c r="A1629" s="4"/>
      <c r="B1629" s="4"/>
      <c r="C1629" s="4"/>
      <c r="D1629" s="66">
        <v>821000</v>
      </c>
      <c r="E1629" s="257"/>
      <c r="F1629" s="67" t="s">
        <v>240</v>
      </c>
      <c r="G1629" s="88">
        <f>SUM(G1630:G1632)</f>
        <v>275000</v>
      </c>
      <c r="H1629" s="88">
        <f>SUM(H1630:H1632)</f>
        <v>270000</v>
      </c>
      <c r="I1629" s="88">
        <f>SUM(I1630:I1632)</f>
        <v>5000</v>
      </c>
      <c r="J1629" s="88">
        <f>SUM(J1630:J1632)</f>
        <v>0</v>
      </c>
      <c r="K1629" s="84">
        <f t="shared" si="191"/>
        <v>275000</v>
      </c>
      <c r="L1629" s="95">
        <f t="shared" si="192"/>
        <v>100</v>
      </c>
      <c r="M1629" s="93">
        <f t="shared" si="193"/>
        <v>0</v>
      </c>
    </row>
    <row r="1630" spans="1:13" x14ac:dyDescent="0.2">
      <c r="A1630" s="4"/>
      <c r="B1630" s="4"/>
      <c r="C1630" s="4"/>
      <c r="D1630" s="4">
        <v>821310</v>
      </c>
      <c r="E1630" s="256" t="s">
        <v>436</v>
      </c>
      <c r="F1630" s="1" t="s">
        <v>229</v>
      </c>
      <c r="G1630" s="48">
        <v>25000</v>
      </c>
      <c r="H1630" s="48">
        <v>20000</v>
      </c>
      <c r="I1630" s="83">
        <v>5000</v>
      </c>
      <c r="J1630" s="83"/>
      <c r="K1630" s="46">
        <f t="shared" si="191"/>
        <v>25000</v>
      </c>
      <c r="L1630" s="74">
        <f t="shared" si="192"/>
        <v>100</v>
      </c>
      <c r="M1630" s="41">
        <f t="shared" si="193"/>
        <v>0</v>
      </c>
    </row>
    <row r="1631" spans="1:13" ht="22.5" x14ac:dyDescent="0.2">
      <c r="A1631" s="4"/>
      <c r="B1631" s="4"/>
      <c r="C1631" s="4"/>
      <c r="D1631" s="4">
        <v>821500</v>
      </c>
      <c r="E1631" s="256" t="s">
        <v>436</v>
      </c>
      <c r="F1631" s="1" t="s">
        <v>42</v>
      </c>
      <c r="G1631" s="48">
        <v>0</v>
      </c>
      <c r="H1631" s="48"/>
      <c r="I1631" s="83"/>
      <c r="J1631" s="83"/>
      <c r="K1631" s="46">
        <f t="shared" si="191"/>
        <v>0</v>
      </c>
      <c r="L1631" s="74" t="e">
        <f t="shared" si="192"/>
        <v>#DIV/0!</v>
      </c>
      <c r="M1631" s="41">
        <f t="shared" si="193"/>
        <v>0</v>
      </c>
    </row>
    <row r="1632" spans="1:13" x14ac:dyDescent="0.2">
      <c r="A1632" s="4"/>
      <c r="B1632" s="4"/>
      <c r="C1632" s="4"/>
      <c r="D1632" s="4">
        <v>821610</v>
      </c>
      <c r="E1632" s="279" t="s">
        <v>436</v>
      </c>
      <c r="F1632" s="1" t="s">
        <v>321</v>
      </c>
      <c r="G1632" s="41">
        <v>250000</v>
      </c>
      <c r="H1632" s="41">
        <v>250000</v>
      </c>
      <c r="I1632" s="46"/>
      <c r="J1632" s="310"/>
      <c r="K1632" s="46">
        <f t="shared" si="191"/>
        <v>250000</v>
      </c>
      <c r="L1632" s="74">
        <f t="shared" si="192"/>
        <v>100</v>
      </c>
      <c r="M1632" s="41">
        <f t="shared" si="193"/>
        <v>0</v>
      </c>
    </row>
    <row r="1633" spans="1:14" x14ac:dyDescent="0.2">
      <c r="A1633" s="4"/>
      <c r="B1633" s="4"/>
      <c r="C1633" s="4"/>
      <c r="D1633" s="4"/>
      <c r="E1633" s="258"/>
      <c r="F1633" s="2" t="s">
        <v>46</v>
      </c>
      <c r="G1633" s="89">
        <v>42</v>
      </c>
      <c r="H1633" s="89">
        <v>42</v>
      </c>
      <c r="I1633" s="90"/>
      <c r="J1633" s="90"/>
      <c r="K1633" s="84">
        <f t="shared" si="191"/>
        <v>42</v>
      </c>
      <c r="L1633" s="95">
        <f t="shared" si="192"/>
        <v>100</v>
      </c>
      <c r="M1633" s="93">
        <f t="shared" si="193"/>
        <v>0</v>
      </c>
    </row>
    <row r="1634" spans="1:14" x14ac:dyDescent="0.2">
      <c r="A1634" s="242"/>
      <c r="B1634" s="212"/>
      <c r="E1634" s="274"/>
      <c r="F1634" s="21"/>
      <c r="G1634" s="49"/>
      <c r="H1634" s="49"/>
      <c r="I1634" s="49"/>
      <c r="J1634" s="49"/>
      <c r="K1634" s="49"/>
      <c r="L1634" s="32"/>
      <c r="M1634" s="210"/>
    </row>
    <row r="1635" spans="1:14" x14ac:dyDescent="0.2">
      <c r="A1635" s="244"/>
      <c r="B1635" s="28"/>
      <c r="C1635" s="28"/>
      <c r="E1635" s="274"/>
      <c r="F1635" s="21"/>
      <c r="G1635" s="57"/>
      <c r="H1635" s="57"/>
      <c r="I1635" s="57"/>
      <c r="J1635" s="57"/>
      <c r="K1635" s="57"/>
      <c r="L1635" s="35"/>
      <c r="M1635" s="23"/>
    </row>
    <row r="1636" spans="1:14" ht="12.75" customHeight="1" x14ac:dyDescent="0.2">
      <c r="A1636" s="5" t="s">
        <v>48</v>
      </c>
      <c r="B1636" s="5" t="s">
        <v>49</v>
      </c>
      <c r="C1636" s="5" t="s">
        <v>50</v>
      </c>
      <c r="D1636" s="3" t="s">
        <v>7</v>
      </c>
      <c r="E1636" s="81" t="s">
        <v>130</v>
      </c>
      <c r="F1636" s="3" t="s">
        <v>51</v>
      </c>
      <c r="G1636" s="520" t="s">
        <v>558</v>
      </c>
      <c r="H1636" s="514" t="s">
        <v>328</v>
      </c>
      <c r="I1636" s="514" t="s">
        <v>500</v>
      </c>
      <c r="J1636" s="516" t="s">
        <v>324</v>
      </c>
      <c r="K1636" s="512" t="s">
        <v>584</v>
      </c>
      <c r="L1636" s="15" t="s">
        <v>52</v>
      </c>
      <c r="M1636" s="3" t="s">
        <v>123</v>
      </c>
    </row>
    <row r="1637" spans="1:14" ht="34.5" customHeight="1" x14ac:dyDescent="0.2">
      <c r="A1637" s="5" t="s">
        <v>53</v>
      </c>
      <c r="B1637" s="5"/>
      <c r="C1637" s="5" t="s">
        <v>54</v>
      </c>
      <c r="D1637" s="3" t="s">
        <v>11</v>
      </c>
      <c r="E1637" s="81" t="s">
        <v>131</v>
      </c>
      <c r="F1637" s="3" t="s">
        <v>55</v>
      </c>
      <c r="G1637" s="522"/>
      <c r="H1637" s="515"/>
      <c r="I1637" s="513"/>
      <c r="J1637" s="517"/>
      <c r="K1637" s="523"/>
      <c r="L1637" s="15" t="s">
        <v>325</v>
      </c>
      <c r="M1637" s="3" t="s">
        <v>326</v>
      </c>
    </row>
    <row r="1638" spans="1:14" x14ac:dyDescent="0.2">
      <c r="A1638" s="4">
        <v>1</v>
      </c>
      <c r="B1638" s="4">
        <v>2</v>
      </c>
      <c r="C1638" s="85">
        <v>3</v>
      </c>
      <c r="D1638" s="85">
        <v>4</v>
      </c>
      <c r="E1638" s="275">
        <v>5</v>
      </c>
      <c r="F1638" s="85">
        <v>6</v>
      </c>
      <c r="G1638" s="85">
        <v>7</v>
      </c>
      <c r="H1638" s="85">
        <v>8</v>
      </c>
      <c r="I1638" s="85">
        <v>9</v>
      </c>
      <c r="J1638" s="85">
        <v>10</v>
      </c>
      <c r="K1638" s="209" t="s">
        <v>327</v>
      </c>
      <c r="L1638" s="86">
        <v>12</v>
      </c>
      <c r="M1638" s="85">
        <v>13</v>
      </c>
    </row>
    <row r="1639" spans="1:14" x14ac:dyDescent="0.2">
      <c r="A1639" s="4">
        <v>16</v>
      </c>
      <c r="B1639" s="4"/>
      <c r="C1639" s="5"/>
      <c r="D1639" s="3"/>
      <c r="E1639" s="81"/>
      <c r="F1639" s="10" t="s">
        <v>80</v>
      </c>
      <c r="G1639" s="41"/>
      <c r="H1639" s="41"/>
      <c r="I1639" s="46"/>
      <c r="J1639" s="46"/>
      <c r="K1639" s="46"/>
      <c r="L1639" s="27"/>
      <c r="M1639" s="5"/>
    </row>
    <row r="1640" spans="1:14" x14ac:dyDescent="0.2">
      <c r="A1640" s="4"/>
      <c r="B1640" s="3" t="s">
        <v>65</v>
      </c>
      <c r="C1640" s="3" t="s">
        <v>88</v>
      </c>
      <c r="D1640" s="3"/>
      <c r="E1640" s="81"/>
      <c r="F1640" s="100" t="s">
        <v>102</v>
      </c>
      <c r="G1640" s="41"/>
      <c r="H1640" s="41"/>
      <c r="I1640" s="46"/>
      <c r="J1640" s="46"/>
      <c r="K1640" s="46"/>
      <c r="L1640" s="27"/>
      <c r="M1640" s="5"/>
    </row>
    <row r="1641" spans="1:14" x14ac:dyDescent="0.2">
      <c r="A1641" s="242"/>
      <c r="B1641" s="4"/>
      <c r="C1641" s="4"/>
      <c r="D1641" s="92"/>
      <c r="E1641" s="276"/>
      <c r="F1641" s="77" t="s">
        <v>275</v>
      </c>
      <c r="G1641" s="98">
        <f>SUM(G1642+G1681)</f>
        <v>2480191</v>
      </c>
      <c r="H1641" s="98">
        <f>SUM(H1642+H1681)</f>
        <v>2146491</v>
      </c>
      <c r="I1641" s="98">
        <f>SUM(I1642+I1681)</f>
        <v>13700</v>
      </c>
      <c r="J1641" s="98">
        <f>SUM(J1642+J1681)</f>
        <v>320000</v>
      </c>
      <c r="K1641" s="99">
        <f t="shared" ref="K1641:K1686" si="194">SUM(H1641:J1641)</f>
        <v>2480191</v>
      </c>
      <c r="L1641" s="95">
        <f t="shared" ref="L1641:L1686" si="195">K1641/G1641*100</f>
        <v>100</v>
      </c>
      <c r="M1641" s="93">
        <f t="shared" ref="M1641:M1686" si="196">K1641-G1641</f>
        <v>0</v>
      </c>
    </row>
    <row r="1642" spans="1:14" x14ac:dyDescent="0.2">
      <c r="A1642" s="244"/>
      <c r="B1642" s="4"/>
      <c r="C1642" s="4"/>
      <c r="D1642" s="96">
        <v>610000</v>
      </c>
      <c r="E1642" s="281"/>
      <c r="F1642" s="97" t="s">
        <v>242</v>
      </c>
      <c r="G1642" s="98">
        <f>SUM(G1643+G1654+G1656+G1655)</f>
        <v>2155991</v>
      </c>
      <c r="H1642" s="98">
        <f>SUM(H1643+H1654+H1655+H1656)</f>
        <v>2146491</v>
      </c>
      <c r="I1642" s="98">
        <f t="shared" ref="I1642:K1642" si="197">SUM(I1643+I1654+I1655+I1656)</f>
        <v>9500</v>
      </c>
      <c r="J1642" s="98">
        <f t="shared" si="197"/>
        <v>0</v>
      </c>
      <c r="K1642" s="98">
        <f t="shared" si="197"/>
        <v>2155991</v>
      </c>
      <c r="L1642" s="95">
        <f t="shared" si="195"/>
        <v>100</v>
      </c>
      <c r="M1642" s="93">
        <f t="shared" si="196"/>
        <v>0</v>
      </c>
    </row>
    <row r="1643" spans="1:14" x14ac:dyDescent="0.2">
      <c r="A1643" s="5"/>
      <c r="B1643" s="4"/>
      <c r="C1643" s="4"/>
      <c r="D1643" s="9">
        <v>611000</v>
      </c>
      <c r="E1643" s="259"/>
      <c r="F1643" s="10" t="s">
        <v>13</v>
      </c>
      <c r="G1643" s="45">
        <f>SUM(G1644+G1648)</f>
        <v>1931001</v>
      </c>
      <c r="H1643" s="45">
        <f>SUM(H1644+H1648)</f>
        <v>1931001</v>
      </c>
      <c r="I1643" s="45">
        <f t="shared" ref="I1643:K1643" si="198">SUM(I1644+I1648)</f>
        <v>0</v>
      </c>
      <c r="J1643" s="45">
        <f t="shared" si="198"/>
        <v>0</v>
      </c>
      <c r="K1643" s="45">
        <f t="shared" si="198"/>
        <v>1931001</v>
      </c>
      <c r="L1643" s="101">
        <f t="shared" si="195"/>
        <v>100</v>
      </c>
      <c r="M1643" s="102">
        <f t="shared" si="196"/>
        <v>0</v>
      </c>
    </row>
    <row r="1644" spans="1:14" x14ac:dyDescent="0.2">
      <c r="A1644" s="5"/>
      <c r="B1644" s="4"/>
      <c r="C1644" s="4"/>
      <c r="D1644" s="11">
        <v>611100</v>
      </c>
      <c r="E1644" s="257" t="s">
        <v>436</v>
      </c>
      <c r="F1644" s="10" t="s">
        <v>317</v>
      </c>
      <c r="G1644" s="45">
        <f>SUM(G1645:G1647)</f>
        <v>1617554</v>
      </c>
      <c r="H1644" s="45">
        <f>SUM(H1645:H1647)</f>
        <v>1617554</v>
      </c>
      <c r="I1644" s="45">
        <f>SUM(I1645:I1647)</f>
        <v>0</v>
      </c>
      <c r="J1644" s="45">
        <f>SUM(J1645:J1647)</f>
        <v>0</v>
      </c>
      <c r="K1644" s="50">
        <f t="shared" si="194"/>
        <v>1617554</v>
      </c>
      <c r="L1644" s="101">
        <f t="shared" si="195"/>
        <v>100</v>
      </c>
      <c r="M1644" s="102">
        <f t="shared" si="196"/>
        <v>0</v>
      </c>
    </row>
    <row r="1645" spans="1:14" x14ac:dyDescent="0.2">
      <c r="A1645" s="4"/>
      <c r="B1645" s="4"/>
      <c r="C1645" s="4"/>
      <c r="D1645" s="12">
        <v>611110</v>
      </c>
      <c r="E1645" s="255"/>
      <c r="F1645" s="5" t="s">
        <v>255</v>
      </c>
      <c r="G1645" s="41">
        <v>1106112</v>
      </c>
      <c r="H1645" s="41">
        <v>1106112</v>
      </c>
      <c r="I1645" s="46"/>
      <c r="J1645" s="46"/>
      <c r="K1645" s="83">
        <f t="shared" si="194"/>
        <v>1106112</v>
      </c>
      <c r="L1645" s="103">
        <f t="shared" si="195"/>
        <v>100</v>
      </c>
      <c r="M1645" s="75">
        <f t="shared" si="196"/>
        <v>0</v>
      </c>
    </row>
    <row r="1646" spans="1:14" x14ac:dyDescent="0.2">
      <c r="A1646" s="4"/>
      <c r="B1646" s="4"/>
      <c r="C1646" s="4"/>
      <c r="D1646" s="12">
        <v>611130</v>
      </c>
      <c r="E1646" s="255"/>
      <c r="F1646" s="5" t="s">
        <v>14</v>
      </c>
      <c r="G1646" s="41">
        <v>501442</v>
      </c>
      <c r="H1646" s="41">
        <v>501442</v>
      </c>
      <c r="I1646" s="46"/>
      <c r="J1646" s="46"/>
      <c r="K1646" s="83">
        <f t="shared" si="194"/>
        <v>501442</v>
      </c>
      <c r="L1646" s="103">
        <f t="shared" si="195"/>
        <v>100</v>
      </c>
      <c r="M1646" s="75">
        <f t="shared" si="196"/>
        <v>0</v>
      </c>
    </row>
    <row r="1647" spans="1:14" x14ac:dyDescent="0.2">
      <c r="A1647" s="4"/>
      <c r="B1647" s="4"/>
      <c r="C1647" s="4"/>
      <c r="D1647" s="12">
        <v>611155</v>
      </c>
      <c r="E1647" s="255"/>
      <c r="F1647" s="5" t="s">
        <v>18</v>
      </c>
      <c r="G1647" s="41">
        <v>10000</v>
      </c>
      <c r="H1647" s="41">
        <v>10000</v>
      </c>
      <c r="I1647" s="46"/>
      <c r="J1647" s="46"/>
      <c r="K1647" s="83">
        <f t="shared" si="194"/>
        <v>10000</v>
      </c>
      <c r="L1647" s="103">
        <f t="shared" si="195"/>
        <v>100</v>
      </c>
      <c r="M1647" s="75">
        <f t="shared" si="196"/>
        <v>0</v>
      </c>
    </row>
    <row r="1648" spans="1:14" x14ac:dyDescent="0.2">
      <c r="A1648" s="4"/>
      <c r="B1648" s="4"/>
      <c r="C1648" s="4"/>
      <c r="D1648" s="11">
        <v>611200</v>
      </c>
      <c r="E1648" s="257" t="s">
        <v>436</v>
      </c>
      <c r="F1648" s="10" t="s">
        <v>318</v>
      </c>
      <c r="G1648" s="45">
        <f>SUM(G1649:G1653)</f>
        <v>313447</v>
      </c>
      <c r="H1648" s="45">
        <f>SUM(H1649:H1653)</f>
        <v>313447</v>
      </c>
      <c r="I1648" s="45">
        <f>SUM(I1649:I1653)</f>
        <v>0</v>
      </c>
      <c r="J1648" s="45">
        <f>SUM(J1649:J1653)</f>
        <v>0</v>
      </c>
      <c r="K1648" s="50">
        <f t="shared" si="194"/>
        <v>313447</v>
      </c>
      <c r="L1648" s="101">
        <f t="shared" si="195"/>
        <v>100</v>
      </c>
      <c r="M1648" s="102">
        <f t="shared" si="196"/>
        <v>0</v>
      </c>
      <c r="N1648" s="72"/>
    </row>
    <row r="1649" spans="1:14" x14ac:dyDescent="0.2">
      <c r="A1649" s="4"/>
      <c r="B1649" s="4"/>
      <c r="C1649" s="4"/>
      <c r="D1649" s="12">
        <v>611211</v>
      </c>
      <c r="E1649" s="255"/>
      <c r="F1649" s="5" t="s">
        <v>310</v>
      </c>
      <c r="G1649" s="41">
        <v>42948</v>
      </c>
      <c r="H1649" s="41">
        <v>42948</v>
      </c>
      <c r="I1649" s="46"/>
      <c r="J1649" s="46"/>
      <c r="K1649" s="83">
        <f t="shared" si="194"/>
        <v>42948</v>
      </c>
      <c r="L1649" s="103">
        <f t="shared" si="195"/>
        <v>100</v>
      </c>
      <c r="M1649" s="75">
        <f t="shared" si="196"/>
        <v>0</v>
      </c>
      <c r="N1649" s="72"/>
    </row>
    <row r="1650" spans="1:14" x14ac:dyDescent="0.2">
      <c r="A1650" s="4"/>
      <c r="B1650" s="4"/>
      <c r="C1650" s="4"/>
      <c r="D1650" s="12">
        <v>611221</v>
      </c>
      <c r="E1650" s="255"/>
      <c r="F1650" s="5" t="s">
        <v>15</v>
      </c>
      <c r="G1650" s="41">
        <v>189728</v>
      </c>
      <c r="H1650" s="41">
        <v>189728</v>
      </c>
      <c r="I1650" s="46"/>
      <c r="J1650" s="46"/>
      <c r="K1650" s="83">
        <f t="shared" si="194"/>
        <v>189728</v>
      </c>
      <c r="L1650" s="103">
        <f t="shared" si="195"/>
        <v>100</v>
      </c>
      <c r="M1650" s="75">
        <f t="shared" si="196"/>
        <v>0</v>
      </c>
      <c r="N1650" s="72"/>
    </row>
    <row r="1651" spans="1:14" x14ac:dyDescent="0.2">
      <c r="A1651" s="4"/>
      <c r="B1651" s="4"/>
      <c r="C1651" s="4"/>
      <c r="D1651" s="4">
        <v>611224</v>
      </c>
      <c r="E1651" s="258"/>
      <c r="F1651" s="5" t="s">
        <v>16</v>
      </c>
      <c r="G1651" s="41">
        <v>38171</v>
      </c>
      <c r="H1651" s="41">
        <v>38171</v>
      </c>
      <c r="I1651" s="46"/>
      <c r="J1651" s="46"/>
      <c r="K1651" s="83">
        <f t="shared" si="194"/>
        <v>38171</v>
      </c>
      <c r="L1651" s="103">
        <f t="shared" si="195"/>
        <v>100</v>
      </c>
      <c r="M1651" s="75">
        <f t="shared" si="196"/>
        <v>0</v>
      </c>
      <c r="N1651" s="72"/>
    </row>
    <row r="1652" spans="1:14" x14ac:dyDescent="0.2">
      <c r="A1652" s="4"/>
      <c r="B1652" s="4"/>
      <c r="C1652" s="4"/>
      <c r="D1652" s="4">
        <v>611225</v>
      </c>
      <c r="E1652" s="258"/>
      <c r="F1652" s="5" t="s">
        <v>17</v>
      </c>
      <c r="G1652" s="41">
        <v>9000</v>
      </c>
      <c r="H1652" s="41">
        <v>9000</v>
      </c>
      <c r="I1652" s="46"/>
      <c r="J1652" s="46"/>
      <c r="K1652" s="83">
        <f t="shared" si="194"/>
        <v>9000</v>
      </c>
      <c r="L1652" s="103">
        <f t="shared" si="195"/>
        <v>100</v>
      </c>
      <c r="M1652" s="75">
        <f t="shared" si="196"/>
        <v>0</v>
      </c>
      <c r="N1652" s="72"/>
    </row>
    <row r="1653" spans="1:14" x14ac:dyDescent="0.2">
      <c r="A1653" s="4"/>
      <c r="B1653" s="4"/>
      <c r="C1653" s="4"/>
      <c r="D1653" s="4">
        <v>611227</v>
      </c>
      <c r="E1653" s="258"/>
      <c r="F1653" s="5" t="s">
        <v>19</v>
      </c>
      <c r="G1653" s="41">
        <v>33600</v>
      </c>
      <c r="H1653" s="41">
        <v>33600</v>
      </c>
      <c r="I1653" s="46"/>
      <c r="J1653" s="46"/>
      <c r="K1653" s="83">
        <f t="shared" si="194"/>
        <v>33600</v>
      </c>
      <c r="L1653" s="103">
        <f t="shared" si="195"/>
        <v>100</v>
      </c>
      <c r="M1653" s="75">
        <f t="shared" si="196"/>
        <v>0</v>
      </c>
      <c r="N1653" s="72"/>
    </row>
    <row r="1654" spans="1:14" x14ac:dyDescent="0.2">
      <c r="A1654" s="4"/>
      <c r="B1654" s="4"/>
      <c r="C1654" s="4"/>
      <c r="D1654" s="9">
        <v>612100</v>
      </c>
      <c r="E1654" s="259" t="s">
        <v>436</v>
      </c>
      <c r="F1654" s="10" t="s">
        <v>20</v>
      </c>
      <c r="G1654" s="40">
        <v>80878</v>
      </c>
      <c r="H1654" s="40">
        <v>80878</v>
      </c>
      <c r="I1654" s="47"/>
      <c r="J1654" s="47"/>
      <c r="K1654" s="50">
        <f t="shared" si="194"/>
        <v>80878</v>
      </c>
      <c r="L1654" s="101">
        <f t="shared" si="195"/>
        <v>100</v>
      </c>
      <c r="M1654" s="102">
        <f t="shared" si="196"/>
        <v>0</v>
      </c>
      <c r="N1654" s="72"/>
    </row>
    <row r="1655" spans="1:14" x14ac:dyDescent="0.2">
      <c r="A1655" s="4"/>
      <c r="B1655" s="4"/>
      <c r="C1655" s="4"/>
      <c r="D1655" s="9">
        <v>612200</v>
      </c>
      <c r="E1655" s="259" t="s">
        <v>436</v>
      </c>
      <c r="F1655" s="10" t="s">
        <v>564</v>
      </c>
      <c r="G1655" s="40">
        <v>1500</v>
      </c>
      <c r="H1655" s="40">
        <v>1500</v>
      </c>
      <c r="I1655" s="47"/>
      <c r="J1655" s="47"/>
      <c r="K1655" s="50">
        <f t="shared" si="194"/>
        <v>1500</v>
      </c>
      <c r="L1655" s="101">
        <f t="shared" si="195"/>
        <v>100</v>
      </c>
      <c r="M1655" s="102">
        <f t="shared" si="196"/>
        <v>0</v>
      </c>
      <c r="N1655" s="72"/>
    </row>
    <row r="1656" spans="1:14" x14ac:dyDescent="0.2">
      <c r="A1656" s="4"/>
      <c r="B1656" s="4"/>
      <c r="C1656" s="4"/>
      <c r="D1656" s="9">
        <v>613000</v>
      </c>
      <c r="E1656" s="259"/>
      <c r="F1656" s="10" t="s">
        <v>185</v>
      </c>
      <c r="G1656" s="45">
        <f>SUM(G1657+G1660+G1663+G1666+G1669+G1670+G1671+G1672)</f>
        <v>142612</v>
      </c>
      <c r="H1656" s="45">
        <f>SUM(H1657+H1660+H1663+H1666+H1669+H1670+H1671+H1672)</f>
        <v>133112</v>
      </c>
      <c r="I1656" s="45">
        <f>SUM(I1657+I1660+I1663+I1666+I1669+I1670+I1671+I1672)</f>
        <v>9500</v>
      </c>
      <c r="J1656" s="45">
        <f>SUM(J1657+J1660+J1663+J1666+J1669+J1670+J1671+J1672)</f>
        <v>0</v>
      </c>
      <c r="K1656" s="50">
        <f t="shared" si="194"/>
        <v>142612</v>
      </c>
      <c r="L1656" s="101">
        <f t="shared" si="195"/>
        <v>100</v>
      </c>
      <c r="M1656" s="102">
        <f t="shared" si="196"/>
        <v>0</v>
      </c>
      <c r="N1656" s="72"/>
    </row>
    <row r="1657" spans="1:14" x14ac:dyDescent="0.2">
      <c r="A1657" s="4"/>
      <c r="B1657" s="4"/>
      <c r="C1657" s="4"/>
      <c r="D1657" s="11">
        <v>613100</v>
      </c>
      <c r="E1657" s="257" t="s">
        <v>436</v>
      </c>
      <c r="F1657" s="10" t="s">
        <v>175</v>
      </c>
      <c r="G1657" s="45">
        <f>SUM(G1658:G1659)</f>
        <v>6000</v>
      </c>
      <c r="H1657" s="45">
        <f>SUM(H1658:H1659)</f>
        <v>6000</v>
      </c>
      <c r="I1657" s="45">
        <f>SUM(I1658:I1659)</f>
        <v>0</v>
      </c>
      <c r="J1657" s="45">
        <f>SUM(J1658:J1659)</f>
        <v>0</v>
      </c>
      <c r="K1657" s="50">
        <f t="shared" si="194"/>
        <v>6000</v>
      </c>
      <c r="L1657" s="101">
        <f t="shared" si="195"/>
        <v>100</v>
      </c>
      <c r="M1657" s="102">
        <f t="shared" si="196"/>
        <v>0</v>
      </c>
      <c r="N1657" s="72"/>
    </row>
    <row r="1658" spans="1:14" x14ac:dyDescent="0.2">
      <c r="A1658" s="4"/>
      <c r="B1658" s="4"/>
      <c r="C1658" s="4"/>
      <c r="D1658" s="4">
        <v>613110</v>
      </c>
      <c r="E1658" s="258"/>
      <c r="F1658" s="5" t="s">
        <v>174</v>
      </c>
      <c r="G1658" s="41">
        <v>3000</v>
      </c>
      <c r="H1658" s="41">
        <v>3000</v>
      </c>
      <c r="I1658" s="46"/>
      <c r="J1658" s="46"/>
      <c r="K1658" s="83">
        <f t="shared" si="194"/>
        <v>3000</v>
      </c>
      <c r="L1658" s="103">
        <f t="shared" si="195"/>
        <v>100</v>
      </c>
      <c r="M1658" s="75">
        <f t="shared" si="196"/>
        <v>0</v>
      </c>
      <c r="N1658" s="72"/>
    </row>
    <row r="1659" spans="1:14" x14ac:dyDescent="0.2">
      <c r="A1659" s="4"/>
      <c r="B1659" s="4"/>
      <c r="C1659" s="4"/>
      <c r="D1659" s="4">
        <v>613120</v>
      </c>
      <c r="E1659" s="258"/>
      <c r="F1659" s="5" t="s">
        <v>22</v>
      </c>
      <c r="G1659" s="41">
        <v>3000</v>
      </c>
      <c r="H1659" s="41">
        <v>3000</v>
      </c>
      <c r="I1659" s="46"/>
      <c r="J1659" s="46"/>
      <c r="K1659" s="83">
        <f t="shared" si="194"/>
        <v>3000</v>
      </c>
      <c r="L1659" s="103">
        <f t="shared" si="195"/>
        <v>100</v>
      </c>
      <c r="M1659" s="75">
        <f t="shared" si="196"/>
        <v>0</v>
      </c>
    </row>
    <row r="1660" spans="1:14" x14ac:dyDescent="0.2">
      <c r="A1660" s="4"/>
      <c r="B1660" s="4"/>
      <c r="C1660" s="4"/>
      <c r="D1660" s="11">
        <v>613200</v>
      </c>
      <c r="E1660" s="257" t="s">
        <v>436</v>
      </c>
      <c r="F1660" s="10" t="s">
        <v>186</v>
      </c>
      <c r="G1660" s="45">
        <f>SUM(G1661:G1662)</f>
        <v>47000</v>
      </c>
      <c r="H1660" s="45">
        <f>SUM(H1661:H1662)</f>
        <v>47000</v>
      </c>
      <c r="I1660" s="45">
        <f>SUM(I1661:I1662)</f>
        <v>0</v>
      </c>
      <c r="J1660" s="45">
        <f>SUM(J1661:J1662)</f>
        <v>0</v>
      </c>
      <c r="K1660" s="50">
        <f t="shared" si="194"/>
        <v>47000</v>
      </c>
      <c r="L1660" s="101">
        <f t="shared" si="195"/>
        <v>100</v>
      </c>
      <c r="M1660" s="102">
        <f t="shared" si="196"/>
        <v>0</v>
      </c>
    </row>
    <row r="1661" spans="1:14" x14ac:dyDescent="0.2">
      <c r="A1661" s="4"/>
      <c r="B1661" s="4"/>
      <c r="C1661" s="4"/>
      <c r="D1661" s="4">
        <v>613211</v>
      </c>
      <c r="E1661" s="258"/>
      <c r="F1661" s="5" t="s">
        <v>187</v>
      </c>
      <c r="G1661" s="41">
        <v>7000</v>
      </c>
      <c r="H1661" s="41">
        <v>7000</v>
      </c>
      <c r="I1661" s="46"/>
      <c r="J1661" s="46"/>
      <c r="K1661" s="83">
        <f t="shared" si="194"/>
        <v>7000</v>
      </c>
      <c r="L1661" s="103">
        <f t="shared" si="195"/>
        <v>100</v>
      </c>
      <c r="M1661" s="75">
        <f t="shared" si="196"/>
        <v>0</v>
      </c>
    </row>
    <row r="1662" spans="1:14" x14ac:dyDescent="0.2">
      <c r="A1662" s="4"/>
      <c r="B1662" s="4"/>
      <c r="C1662" s="4"/>
      <c r="D1662" s="4">
        <v>613212</v>
      </c>
      <c r="E1662" s="258"/>
      <c r="F1662" s="5" t="s">
        <v>188</v>
      </c>
      <c r="G1662" s="41">
        <v>40000</v>
      </c>
      <c r="H1662" s="41">
        <v>40000</v>
      </c>
      <c r="I1662" s="46"/>
      <c r="J1662" s="46"/>
      <c r="K1662" s="83">
        <f t="shared" si="194"/>
        <v>40000</v>
      </c>
      <c r="L1662" s="103">
        <f t="shared" si="195"/>
        <v>100</v>
      </c>
      <c r="M1662" s="75">
        <f t="shared" si="196"/>
        <v>0</v>
      </c>
    </row>
    <row r="1663" spans="1:14" x14ac:dyDescent="0.2">
      <c r="A1663" s="4"/>
      <c r="B1663" s="4"/>
      <c r="C1663" s="4"/>
      <c r="D1663" s="11">
        <v>613300</v>
      </c>
      <c r="E1663" s="257" t="s">
        <v>436</v>
      </c>
      <c r="F1663" s="10" t="s">
        <v>319</v>
      </c>
      <c r="G1663" s="45">
        <f>SUM(G1664:G1665)</f>
        <v>11000</v>
      </c>
      <c r="H1663" s="45">
        <f>SUM(H1664:H1665)</f>
        <v>11000</v>
      </c>
      <c r="I1663" s="45">
        <f>SUM(I1664:I1665)</f>
        <v>0</v>
      </c>
      <c r="J1663" s="45">
        <f>SUM(J1664:J1665)</f>
        <v>0</v>
      </c>
      <c r="K1663" s="50">
        <f t="shared" si="194"/>
        <v>11000</v>
      </c>
      <c r="L1663" s="101">
        <f t="shared" si="195"/>
        <v>100</v>
      </c>
      <c r="M1663" s="102">
        <f t="shared" si="196"/>
        <v>0</v>
      </c>
    </row>
    <row r="1664" spans="1:14" x14ac:dyDescent="0.2">
      <c r="A1664" s="4"/>
      <c r="B1664" s="4"/>
      <c r="C1664" s="4"/>
      <c r="D1664" s="4">
        <v>613321</v>
      </c>
      <c r="E1664" s="258"/>
      <c r="F1664" s="5" t="s">
        <v>189</v>
      </c>
      <c r="G1664" s="41">
        <v>7000</v>
      </c>
      <c r="H1664" s="41">
        <v>7000</v>
      </c>
      <c r="I1664" s="46"/>
      <c r="J1664" s="46"/>
      <c r="K1664" s="83">
        <f t="shared" si="194"/>
        <v>7000</v>
      </c>
      <c r="L1664" s="103">
        <f t="shared" si="195"/>
        <v>100</v>
      </c>
      <c r="M1664" s="75">
        <f t="shared" si="196"/>
        <v>0</v>
      </c>
    </row>
    <row r="1665" spans="1:13" ht="12.75" customHeight="1" x14ac:dyDescent="0.2">
      <c r="A1665" s="4"/>
      <c r="B1665" s="5"/>
      <c r="C1665" s="4"/>
      <c r="D1665" s="4">
        <v>613311</v>
      </c>
      <c r="E1665" s="258"/>
      <c r="F1665" s="5" t="s">
        <v>206</v>
      </c>
      <c r="G1665" s="41">
        <v>4000</v>
      </c>
      <c r="H1665" s="41">
        <v>4000</v>
      </c>
      <c r="I1665" s="46"/>
      <c r="J1665" s="46"/>
      <c r="K1665" s="83">
        <f t="shared" si="194"/>
        <v>4000</v>
      </c>
      <c r="L1665" s="103">
        <f t="shared" si="195"/>
        <v>100</v>
      </c>
      <c r="M1665" s="75">
        <f t="shared" si="196"/>
        <v>0</v>
      </c>
    </row>
    <row r="1666" spans="1:13" x14ac:dyDescent="0.2">
      <c r="A1666" s="4"/>
      <c r="B1666" s="5"/>
      <c r="C1666" s="4"/>
      <c r="D1666" s="11">
        <v>613400</v>
      </c>
      <c r="E1666" s="257" t="s">
        <v>436</v>
      </c>
      <c r="F1666" s="10" t="s">
        <v>190</v>
      </c>
      <c r="G1666" s="45">
        <f>SUM(G1667:G1668)</f>
        <v>11800</v>
      </c>
      <c r="H1666" s="45">
        <f>SUM(H1667:H1668)</f>
        <v>10000</v>
      </c>
      <c r="I1666" s="45">
        <f>SUM(I1667:I1668)</f>
        <v>1800</v>
      </c>
      <c r="J1666" s="45">
        <f>SUM(J1667:J1668)</f>
        <v>0</v>
      </c>
      <c r="K1666" s="50">
        <f t="shared" si="194"/>
        <v>11800</v>
      </c>
      <c r="L1666" s="101">
        <f t="shared" si="195"/>
        <v>100</v>
      </c>
      <c r="M1666" s="102">
        <f t="shared" si="196"/>
        <v>0</v>
      </c>
    </row>
    <row r="1667" spans="1:13" x14ac:dyDescent="0.2">
      <c r="A1667" s="4"/>
      <c r="B1667" s="85"/>
      <c r="C1667" s="4"/>
      <c r="D1667" s="4">
        <v>613410</v>
      </c>
      <c r="E1667" s="258"/>
      <c r="F1667" s="5" t="s">
        <v>191</v>
      </c>
      <c r="G1667" s="41">
        <v>5000</v>
      </c>
      <c r="H1667" s="41">
        <v>5000</v>
      </c>
      <c r="I1667" s="46"/>
      <c r="J1667" s="46"/>
      <c r="K1667" s="83">
        <f t="shared" si="194"/>
        <v>5000</v>
      </c>
      <c r="L1667" s="103">
        <f t="shared" si="195"/>
        <v>100</v>
      </c>
      <c r="M1667" s="75">
        <f t="shared" si="196"/>
        <v>0</v>
      </c>
    </row>
    <row r="1668" spans="1:13" x14ac:dyDescent="0.2">
      <c r="A1668" s="4"/>
      <c r="B1668" s="5"/>
      <c r="C1668" s="4"/>
      <c r="D1668" s="4">
        <v>613430</v>
      </c>
      <c r="E1668" s="258"/>
      <c r="F1668" s="5" t="s">
        <v>192</v>
      </c>
      <c r="G1668" s="41">
        <v>6800</v>
      </c>
      <c r="H1668" s="41">
        <v>5000</v>
      </c>
      <c r="I1668" s="46">
        <v>1800</v>
      </c>
      <c r="J1668" s="46"/>
      <c r="K1668" s="83">
        <f t="shared" si="194"/>
        <v>6800</v>
      </c>
      <c r="L1668" s="103">
        <f t="shared" si="195"/>
        <v>100</v>
      </c>
      <c r="M1668" s="75">
        <f t="shared" si="196"/>
        <v>0</v>
      </c>
    </row>
    <row r="1669" spans="1:13" x14ac:dyDescent="0.2">
      <c r="A1669" s="4"/>
      <c r="B1669" s="3"/>
      <c r="C1669" s="4"/>
      <c r="D1669" s="11">
        <v>613500</v>
      </c>
      <c r="E1669" s="257" t="s">
        <v>436</v>
      </c>
      <c r="F1669" s="10" t="s">
        <v>26</v>
      </c>
      <c r="G1669" s="40">
        <v>1000</v>
      </c>
      <c r="H1669" s="40">
        <v>1000</v>
      </c>
      <c r="I1669" s="47"/>
      <c r="J1669" s="47"/>
      <c r="K1669" s="50">
        <f t="shared" si="194"/>
        <v>1000</v>
      </c>
      <c r="L1669" s="101">
        <f t="shared" si="195"/>
        <v>100</v>
      </c>
      <c r="M1669" s="102">
        <f t="shared" si="196"/>
        <v>0</v>
      </c>
    </row>
    <row r="1670" spans="1:13" x14ac:dyDescent="0.2">
      <c r="A1670" s="5"/>
      <c r="B1670" s="4"/>
      <c r="C1670" s="4"/>
      <c r="D1670" s="11">
        <v>613700</v>
      </c>
      <c r="E1670" s="257" t="s">
        <v>436</v>
      </c>
      <c r="F1670" s="10" t="s">
        <v>63</v>
      </c>
      <c r="G1670" s="40">
        <v>28000</v>
      </c>
      <c r="H1670" s="40">
        <v>22000</v>
      </c>
      <c r="I1670" s="47">
        <v>6000</v>
      </c>
      <c r="J1670" s="47"/>
      <c r="K1670" s="50">
        <f t="shared" si="194"/>
        <v>28000</v>
      </c>
      <c r="L1670" s="101">
        <f t="shared" si="195"/>
        <v>100</v>
      </c>
      <c r="M1670" s="102">
        <f t="shared" si="196"/>
        <v>0</v>
      </c>
    </row>
    <row r="1671" spans="1:13" x14ac:dyDescent="0.2">
      <c r="A1671" s="5"/>
      <c r="B1671" s="4"/>
      <c r="C1671" s="4"/>
      <c r="D1671" s="11">
        <v>613810</v>
      </c>
      <c r="E1671" s="257" t="s">
        <v>436</v>
      </c>
      <c r="F1671" s="10" t="s">
        <v>201</v>
      </c>
      <c r="G1671" s="40">
        <v>1700</v>
      </c>
      <c r="H1671" s="40">
        <v>0</v>
      </c>
      <c r="I1671" s="47">
        <v>1700</v>
      </c>
      <c r="J1671" s="47"/>
      <c r="K1671" s="50">
        <f t="shared" si="194"/>
        <v>1700</v>
      </c>
      <c r="L1671" s="101">
        <f t="shared" si="195"/>
        <v>100</v>
      </c>
      <c r="M1671" s="102">
        <f t="shared" si="196"/>
        <v>0</v>
      </c>
    </row>
    <row r="1672" spans="1:13" ht="33.75" x14ac:dyDescent="0.2">
      <c r="A1672" s="85"/>
      <c r="B1672" s="4"/>
      <c r="C1672" s="4"/>
      <c r="D1672" s="11">
        <v>613900</v>
      </c>
      <c r="E1672" s="257" t="s">
        <v>436</v>
      </c>
      <c r="F1672" s="14" t="s">
        <v>284</v>
      </c>
      <c r="G1672" s="45">
        <f>SUM(G1673:G1680)</f>
        <v>36112</v>
      </c>
      <c r="H1672" s="45">
        <f>SUM(H1673:H1680)</f>
        <v>36112</v>
      </c>
      <c r="I1672" s="45">
        <f>SUM(I1673:I1680)</f>
        <v>0</v>
      </c>
      <c r="J1672" s="45">
        <f>SUM(J1673:J1680)</f>
        <v>0</v>
      </c>
      <c r="K1672" s="50">
        <f t="shared" si="194"/>
        <v>36112</v>
      </c>
      <c r="L1672" s="101">
        <f t="shared" si="195"/>
        <v>100</v>
      </c>
      <c r="M1672" s="102">
        <f t="shared" si="196"/>
        <v>0</v>
      </c>
    </row>
    <row r="1673" spans="1:13" x14ac:dyDescent="0.2">
      <c r="A1673" s="3"/>
      <c r="B1673" s="4"/>
      <c r="C1673" s="4"/>
      <c r="D1673" s="18">
        <v>613910</v>
      </c>
      <c r="E1673" s="256"/>
      <c r="F1673" s="1" t="s">
        <v>180</v>
      </c>
      <c r="G1673" s="48">
        <v>3000</v>
      </c>
      <c r="H1673" s="48">
        <v>3000</v>
      </c>
      <c r="I1673" s="83"/>
      <c r="J1673" s="83"/>
      <c r="K1673" s="83">
        <f t="shared" si="194"/>
        <v>3000</v>
      </c>
      <c r="L1673" s="103">
        <f t="shared" si="195"/>
        <v>100</v>
      </c>
      <c r="M1673" s="75">
        <f t="shared" si="196"/>
        <v>0</v>
      </c>
    </row>
    <row r="1674" spans="1:13" x14ac:dyDescent="0.2">
      <c r="A1674" s="4"/>
      <c r="B1674" s="4"/>
      <c r="C1674" s="4"/>
      <c r="D1674" s="18">
        <v>613914</v>
      </c>
      <c r="E1674" s="256"/>
      <c r="F1674" s="1" t="s">
        <v>179</v>
      </c>
      <c r="G1674" s="48"/>
      <c r="H1674" s="48"/>
      <c r="I1674" s="83"/>
      <c r="J1674" s="83"/>
      <c r="K1674" s="83">
        <f t="shared" si="194"/>
        <v>0</v>
      </c>
      <c r="L1674" s="103" t="e">
        <f t="shared" si="195"/>
        <v>#DIV/0!</v>
      </c>
      <c r="M1674" s="75">
        <f t="shared" si="196"/>
        <v>0</v>
      </c>
    </row>
    <row r="1675" spans="1:13" x14ac:dyDescent="0.2">
      <c r="A1675" s="4"/>
      <c r="B1675" s="4"/>
      <c r="C1675" s="4"/>
      <c r="D1675" s="18">
        <v>613920</v>
      </c>
      <c r="E1675" s="256"/>
      <c r="F1675" s="1" t="s">
        <v>98</v>
      </c>
      <c r="G1675" s="48">
        <v>12000</v>
      </c>
      <c r="H1675" s="48">
        <v>12000</v>
      </c>
      <c r="I1675" s="83"/>
      <c r="J1675" s="83"/>
      <c r="K1675" s="83">
        <f t="shared" si="194"/>
        <v>12000</v>
      </c>
      <c r="L1675" s="103">
        <f t="shared" si="195"/>
        <v>100</v>
      </c>
      <c r="M1675" s="75">
        <f t="shared" si="196"/>
        <v>0</v>
      </c>
    </row>
    <row r="1676" spans="1:13" x14ac:dyDescent="0.2">
      <c r="A1676" s="4"/>
      <c r="B1676" s="4"/>
      <c r="C1676" s="4"/>
      <c r="D1676" s="18">
        <v>613974</v>
      </c>
      <c r="E1676" s="256"/>
      <c r="F1676" s="1" t="s">
        <v>250</v>
      </c>
      <c r="G1676" s="41"/>
      <c r="H1676" s="41"/>
      <c r="I1676" s="46"/>
      <c r="J1676" s="46"/>
      <c r="K1676" s="83">
        <f t="shared" si="194"/>
        <v>0</v>
      </c>
      <c r="L1676" s="103" t="e">
        <f t="shared" si="195"/>
        <v>#DIV/0!</v>
      </c>
      <c r="M1676" s="75">
        <f t="shared" si="196"/>
        <v>0</v>
      </c>
    </row>
    <row r="1677" spans="1:13" ht="22.5" x14ac:dyDescent="0.2">
      <c r="A1677" s="4"/>
      <c r="B1677" s="4"/>
      <c r="C1677" s="4"/>
      <c r="D1677" s="4">
        <v>613976</v>
      </c>
      <c r="E1677" s="258"/>
      <c r="F1677" s="1" t="s">
        <v>322</v>
      </c>
      <c r="G1677" s="41">
        <v>13152</v>
      </c>
      <c r="H1677" s="41">
        <v>13152</v>
      </c>
      <c r="I1677" s="46"/>
      <c r="J1677" s="46"/>
      <c r="K1677" s="83">
        <f t="shared" si="194"/>
        <v>13152</v>
      </c>
      <c r="L1677" s="103">
        <f t="shared" si="195"/>
        <v>100</v>
      </c>
      <c r="M1677" s="75">
        <f t="shared" si="196"/>
        <v>0</v>
      </c>
    </row>
    <row r="1678" spans="1:13" x14ac:dyDescent="0.2">
      <c r="A1678" s="4"/>
      <c r="B1678" s="4"/>
      <c r="C1678" s="4"/>
      <c r="D1678" s="4">
        <v>613980</v>
      </c>
      <c r="E1678" s="258"/>
      <c r="F1678" s="1" t="s">
        <v>261</v>
      </c>
      <c r="G1678" s="41">
        <v>2314</v>
      </c>
      <c r="H1678" s="41">
        <v>2314</v>
      </c>
      <c r="I1678" s="46"/>
      <c r="J1678" s="46"/>
      <c r="K1678" s="83">
        <f t="shared" si="194"/>
        <v>2314</v>
      </c>
      <c r="L1678" s="103">
        <f t="shared" si="195"/>
        <v>100</v>
      </c>
      <c r="M1678" s="75">
        <f t="shared" si="196"/>
        <v>0</v>
      </c>
    </row>
    <row r="1679" spans="1:13" ht="22.5" x14ac:dyDescent="0.2">
      <c r="A1679" s="4"/>
      <c r="B1679" s="4"/>
      <c r="C1679" s="4"/>
      <c r="D1679" s="4">
        <v>613983</v>
      </c>
      <c r="E1679" s="258"/>
      <c r="F1679" s="1" t="s">
        <v>252</v>
      </c>
      <c r="G1679" s="41">
        <v>5646</v>
      </c>
      <c r="H1679" s="41">
        <v>5646</v>
      </c>
      <c r="I1679" s="46"/>
      <c r="J1679" s="46"/>
      <c r="K1679" s="83">
        <f t="shared" si="194"/>
        <v>5646</v>
      </c>
      <c r="L1679" s="103">
        <f t="shared" si="195"/>
        <v>100</v>
      </c>
      <c r="M1679" s="75">
        <f t="shared" si="196"/>
        <v>0</v>
      </c>
    </row>
    <row r="1680" spans="1:13" x14ac:dyDescent="0.2">
      <c r="A1680" s="4"/>
      <c r="B1680" s="4"/>
      <c r="C1680" s="4"/>
      <c r="D1680" s="4">
        <v>613991</v>
      </c>
      <c r="E1680" s="258"/>
      <c r="F1680" s="1" t="s">
        <v>67</v>
      </c>
      <c r="G1680" s="41"/>
      <c r="H1680" s="41"/>
      <c r="I1680" s="46"/>
      <c r="J1680" s="46"/>
      <c r="K1680" s="83">
        <f t="shared" si="194"/>
        <v>0</v>
      </c>
      <c r="L1680" s="103" t="e">
        <f t="shared" si="195"/>
        <v>#DIV/0!</v>
      </c>
      <c r="M1680" s="75">
        <f t="shared" si="196"/>
        <v>0</v>
      </c>
    </row>
    <row r="1681" spans="1:15" x14ac:dyDescent="0.2">
      <c r="A1681" s="4"/>
      <c r="B1681" s="4"/>
      <c r="C1681" s="4"/>
      <c r="D1681" s="66">
        <v>821000</v>
      </c>
      <c r="E1681" s="257"/>
      <c r="F1681" s="67" t="s">
        <v>240</v>
      </c>
      <c r="G1681" s="88">
        <f>SUM(G1682:G1685)</f>
        <v>324200</v>
      </c>
      <c r="H1681" s="88">
        <f>SUM(H1682:H1685)</f>
        <v>0</v>
      </c>
      <c r="I1681" s="88">
        <f>SUM(I1682:I1685)</f>
        <v>4200</v>
      </c>
      <c r="J1681" s="88">
        <f>SUM(J1682:J1685)</f>
        <v>320000</v>
      </c>
      <c r="K1681" s="87">
        <f t="shared" si="194"/>
        <v>324200</v>
      </c>
      <c r="L1681" s="95">
        <f t="shared" si="195"/>
        <v>100</v>
      </c>
      <c r="M1681" s="93">
        <f t="shared" si="196"/>
        <v>0</v>
      </c>
    </row>
    <row r="1682" spans="1:15" x14ac:dyDescent="0.2">
      <c r="A1682" s="4"/>
      <c r="B1682" s="4"/>
      <c r="C1682" s="4"/>
      <c r="D1682" s="4">
        <v>821310</v>
      </c>
      <c r="E1682" s="256" t="s">
        <v>436</v>
      </c>
      <c r="F1682" s="1" t="s">
        <v>233</v>
      </c>
      <c r="G1682" s="41">
        <v>214200</v>
      </c>
      <c r="H1682" s="41">
        <v>0</v>
      </c>
      <c r="I1682" s="46">
        <v>4200</v>
      </c>
      <c r="J1682" s="46">
        <v>210000</v>
      </c>
      <c r="K1682" s="83">
        <f t="shared" si="194"/>
        <v>214200</v>
      </c>
      <c r="L1682" s="74">
        <f t="shared" si="195"/>
        <v>100</v>
      </c>
      <c r="M1682" s="41">
        <f t="shared" si="196"/>
        <v>0</v>
      </c>
      <c r="N1682" s="451"/>
      <c r="O1682" s="78"/>
    </row>
    <row r="1683" spans="1:15" x14ac:dyDescent="0.2">
      <c r="A1683" s="4"/>
      <c r="B1683" s="4"/>
      <c r="C1683" s="4"/>
      <c r="D1683" s="4">
        <v>821400</v>
      </c>
      <c r="E1683" s="256" t="s">
        <v>436</v>
      </c>
      <c r="F1683" s="1" t="s">
        <v>234</v>
      </c>
      <c r="G1683" s="41"/>
      <c r="H1683" s="41"/>
      <c r="I1683" s="46"/>
      <c r="J1683" s="46"/>
      <c r="K1683" s="83">
        <f t="shared" si="194"/>
        <v>0</v>
      </c>
      <c r="L1683" s="74" t="e">
        <f t="shared" si="195"/>
        <v>#DIV/0!</v>
      </c>
      <c r="M1683" s="41">
        <f t="shared" si="196"/>
        <v>0</v>
      </c>
      <c r="N1683" s="451"/>
      <c r="O1683" s="78"/>
    </row>
    <row r="1684" spans="1:15" ht="13.5" customHeight="1" x14ac:dyDescent="0.2">
      <c r="A1684" s="4"/>
      <c r="B1684" s="4"/>
      <c r="C1684" s="4"/>
      <c r="D1684" s="4">
        <v>821500</v>
      </c>
      <c r="E1684" s="256" t="s">
        <v>436</v>
      </c>
      <c r="F1684" s="1" t="s">
        <v>42</v>
      </c>
      <c r="G1684" s="41">
        <v>5000</v>
      </c>
      <c r="H1684" s="41">
        <v>0</v>
      </c>
      <c r="I1684" s="46"/>
      <c r="J1684" s="46">
        <v>5000</v>
      </c>
      <c r="K1684" s="83">
        <f t="shared" si="194"/>
        <v>5000</v>
      </c>
      <c r="L1684" s="74">
        <f t="shared" si="195"/>
        <v>100</v>
      </c>
      <c r="M1684" s="41">
        <f t="shared" si="196"/>
        <v>0</v>
      </c>
      <c r="N1684" s="438"/>
      <c r="O1684" s="78"/>
    </row>
    <row r="1685" spans="1:15" x14ac:dyDescent="0.2">
      <c r="A1685" s="4"/>
      <c r="B1685" s="4"/>
      <c r="C1685" s="4"/>
      <c r="D1685" s="4">
        <v>821610</v>
      </c>
      <c r="E1685" s="279" t="s">
        <v>436</v>
      </c>
      <c r="F1685" s="1" t="s">
        <v>321</v>
      </c>
      <c r="G1685" s="41">
        <v>105000</v>
      </c>
      <c r="H1685" s="41">
        <v>0</v>
      </c>
      <c r="I1685" s="46"/>
      <c r="J1685" s="46">
        <v>105000</v>
      </c>
      <c r="K1685" s="83">
        <f t="shared" si="194"/>
        <v>105000</v>
      </c>
      <c r="L1685" s="74">
        <f t="shared" si="195"/>
        <v>100</v>
      </c>
      <c r="M1685" s="41">
        <f t="shared" si="196"/>
        <v>0</v>
      </c>
    </row>
    <row r="1686" spans="1:15" x14ac:dyDescent="0.2">
      <c r="A1686" s="4"/>
      <c r="B1686" s="4"/>
      <c r="C1686" s="4"/>
      <c r="D1686" s="4"/>
      <c r="E1686" s="258"/>
      <c r="F1686" s="2" t="s">
        <v>46</v>
      </c>
      <c r="G1686" s="89">
        <v>49</v>
      </c>
      <c r="H1686" s="89">
        <v>49</v>
      </c>
      <c r="I1686" s="90"/>
      <c r="J1686" s="90"/>
      <c r="K1686" s="491">
        <f t="shared" si="194"/>
        <v>49</v>
      </c>
      <c r="L1686" s="95">
        <f t="shared" si="195"/>
        <v>100</v>
      </c>
      <c r="M1686" s="93">
        <f t="shared" si="196"/>
        <v>0</v>
      </c>
    </row>
    <row r="1687" spans="1:15" x14ac:dyDescent="0.2">
      <c r="A1687" s="242"/>
      <c r="B1687" s="212"/>
      <c r="E1687" s="274"/>
      <c r="F1687" s="21"/>
      <c r="G1687" s="51"/>
      <c r="H1687" s="51"/>
      <c r="I1687" s="51"/>
      <c r="J1687" s="51"/>
      <c r="K1687" s="51"/>
      <c r="L1687" s="31"/>
      <c r="M1687" s="22"/>
    </row>
    <row r="1688" spans="1:15" x14ac:dyDescent="0.2">
      <c r="A1688" s="244"/>
      <c r="B1688" s="28"/>
      <c r="C1688" s="28"/>
      <c r="E1688" s="274"/>
      <c r="F1688" s="21"/>
      <c r="G1688" s="57"/>
      <c r="H1688" s="57"/>
      <c r="I1688" s="57"/>
      <c r="J1688" s="57"/>
      <c r="K1688" s="57"/>
      <c r="L1688" s="35"/>
      <c r="M1688" s="23"/>
    </row>
    <row r="1689" spans="1:15" ht="12.75" customHeight="1" x14ac:dyDescent="0.2">
      <c r="A1689" s="5" t="s">
        <v>48</v>
      </c>
      <c r="B1689" s="5" t="s">
        <v>49</v>
      </c>
      <c r="C1689" s="5" t="s">
        <v>50</v>
      </c>
      <c r="D1689" s="3" t="s">
        <v>7</v>
      </c>
      <c r="E1689" s="81" t="s">
        <v>130</v>
      </c>
      <c r="F1689" s="3" t="s">
        <v>51</v>
      </c>
      <c r="G1689" s="520" t="s">
        <v>557</v>
      </c>
      <c r="H1689" s="514" t="s">
        <v>328</v>
      </c>
      <c r="I1689" s="514" t="s">
        <v>500</v>
      </c>
      <c r="J1689" s="516" t="s">
        <v>324</v>
      </c>
      <c r="K1689" s="512" t="s">
        <v>583</v>
      </c>
      <c r="L1689" s="15" t="s">
        <v>52</v>
      </c>
      <c r="M1689" s="3" t="s">
        <v>123</v>
      </c>
    </row>
    <row r="1690" spans="1:15" ht="38.25" customHeight="1" x14ac:dyDescent="0.2">
      <c r="A1690" s="5" t="s">
        <v>53</v>
      </c>
      <c r="B1690" s="5"/>
      <c r="C1690" s="5" t="s">
        <v>54</v>
      </c>
      <c r="D1690" s="3" t="s">
        <v>11</v>
      </c>
      <c r="E1690" s="81" t="s">
        <v>131</v>
      </c>
      <c r="F1690" s="3" t="s">
        <v>55</v>
      </c>
      <c r="G1690" s="522"/>
      <c r="H1690" s="515"/>
      <c r="I1690" s="513"/>
      <c r="J1690" s="517"/>
      <c r="K1690" s="523"/>
      <c r="L1690" s="15" t="s">
        <v>325</v>
      </c>
      <c r="M1690" s="3" t="s">
        <v>326</v>
      </c>
    </row>
    <row r="1691" spans="1:15" x14ac:dyDescent="0.2">
      <c r="A1691" s="4">
        <v>1</v>
      </c>
      <c r="B1691" s="4">
        <v>2</v>
      </c>
      <c r="C1691" s="85">
        <v>3</v>
      </c>
      <c r="D1691" s="85">
        <v>4</v>
      </c>
      <c r="E1691" s="275">
        <v>5</v>
      </c>
      <c r="F1691" s="85">
        <v>6</v>
      </c>
      <c r="G1691" s="85">
        <v>7</v>
      </c>
      <c r="H1691" s="85">
        <v>8</v>
      </c>
      <c r="I1691" s="85">
        <v>9</v>
      </c>
      <c r="J1691" s="85">
        <v>10</v>
      </c>
      <c r="K1691" s="209" t="s">
        <v>327</v>
      </c>
      <c r="L1691" s="86">
        <v>12</v>
      </c>
      <c r="M1691" s="85">
        <v>13</v>
      </c>
    </row>
    <row r="1692" spans="1:15" x14ac:dyDescent="0.2">
      <c r="A1692" s="4">
        <v>16</v>
      </c>
      <c r="B1692" s="4"/>
      <c r="C1692" s="5"/>
      <c r="D1692" s="3"/>
      <c r="E1692" s="81"/>
      <c r="F1692" s="10" t="s">
        <v>80</v>
      </c>
      <c r="G1692" s="41"/>
      <c r="H1692" s="41"/>
      <c r="I1692" s="46"/>
      <c r="J1692" s="46"/>
      <c r="K1692" s="46"/>
      <c r="L1692" s="27"/>
      <c r="M1692" s="5"/>
    </row>
    <row r="1693" spans="1:15" x14ac:dyDescent="0.2">
      <c r="A1693" s="244"/>
      <c r="B1693" s="3" t="s">
        <v>65</v>
      </c>
      <c r="C1693" s="3" t="s">
        <v>90</v>
      </c>
      <c r="D1693" s="3"/>
      <c r="E1693" s="81"/>
      <c r="F1693" s="9" t="s">
        <v>4</v>
      </c>
      <c r="G1693" s="41"/>
      <c r="H1693" s="41"/>
      <c r="I1693" s="46"/>
      <c r="J1693" s="46"/>
      <c r="K1693" s="46"/>
      <c r="L1693" s="27"/>
      <c r="M1693" s="5"/>
    </row>
    <row r="1694" spans="1:15" x14ac:dyDescent="0.2">
      <c r="A1694" s="5"/>
      <c r="B1694" s="4"/>
      <c r="C1694" s="4"/>
      <c r="D1694" s="92"/>
      <c r="E1694" s="276"/>
      <c r="F1694" s="77" t="s">
        <v>275</v>
      </c>
      <c r="G1694" s="93">
        <f>SUM(G1695+G1733)</f>
        <v>1190118</v>
      </c>
      <c r="H1694" s="93">
        <f>SUM(H1695+H1733)</f>
        <v>1136718</v>
      </c>
      <c r="I1694" s="93">
        <f>SUM(I1695+I1733)</f>
        <v>3400</v>
      </c>
      <c r="J1694" s="93">
        <f>SUM(J1695+J1733)</f>
        <v>50000</v>
      </c>
      <c r="K1694" s="94">
        <f t="shared" ref="K1694:K1707" si="199">SUM(H1694:J1694)</f>
        <v>1190118</v>
      </c>
      <c r="L1694" s="95">
        <f t="shared" ref="L1694:L1736" si="200">K1694/G1694*100</f>
        <v>100</v>
      </c>
      <c r="M1694" s="93">
        <f t="shared" ref="M1694:M1736" si="201">K1694-G1694</f>
        <v>0</v>
      </c>
    </row>
    <row r="1695" spans="1:15" x14ac:dyDescent="0.2">
      <c r="A1695" s="5"/>
      <c r="B1695" s="4"/>
      <c r="C1695" s="4"/>
      <c r="D1695" s="96">
        <v>610000</v>
      </c>
      <c r="E1695" s="281"/>
      <c r="F1695" s="97" t="s">
        <v>242</v>
      </c>
      <c r="G1695" s="93">
        <f>SUM(G1696+G1707+G1708)</f>
        <v>1078118</v>
      </c>
      <c r="H1695" s="93">
        <f>SUM(H1696+H1707+H1708)</f>
        <v>1074718</v>
      </c>
      <c r="I1695" s="93">
        <f>SUM(I1696+I1707+I1708)</f>
        <v>3400</v>
      </c>
      <c r="J1695" s="93">
        <f>SUM(J1696+J1707+J1708)</f>
        <v>0</v>
      </c>
      <c r="K1695" s="94">
        <f t="shared" si="199"/>
        <v>1078118</v>
      </c>
      <c r="L1695" s="95">
        <f t="shared" si="200"/>
        <v>100</v>
      </c>
      <c r="M1695" s="93">
        <f t="shared" si="201"/>
        <v>0</v>
      </c>
    </row>
    <row r="1696" spans="1:15" x14ac:dyDescent="0.2">
      <c r="A1696" s="4"/>
      <c r="B1696" s="4"/>
      <c r="C1696" s="4"/>
      <c r="D1696" s="9">
        <v>611000</v>
      </c>
      <c r="E1696" s="259"/>
      <c r="F1696" s="10" t="s">
        <v>13</v>
      </c>
      <c r="G1696" s="40">
        <f>SUM(G1697+G1701)</f>
        <v>957067</v>
      </c>
      <c r="H1696" s="40">
        <f>SUM(H1697+H1701)</f>
        <v>957067</v>
      </c>
      <c r="I1696" s="40">
        <f>SUM(I1697+I1701)</f>
        <v>0</v>
      </c>
      <c r="J1696" s="40">
        <f>SUM(J1697+J1701)</f>
        <v>0</v>
      </c>
      <c r="K1696" s="47">
        <f t="shared" si="199"/>
        <v>957067</v>
      </c>
      <c r="L1696" s="73">
        <f t="shared" si="200"/>
        <v>100</v>
      </c>
      <c r="M1696" s="40">
        <f t="shared" si="201"/>
        <v>0</v>
      </c>
    </row>
    <row r="1697" spans="1:13" x14ac:dyDescent="0.2">
      <c r="A1697" s="4"/>
      <c r="B1697" s="4"/>
      <c r="C1697" s="4"/>
      <c r="D1697" s="11">
        <v>611100</v>
      </c>
      <c r="E1697" s="257" t="s">
        <v>436</v>
      </c>
      <c r="F1697" s="10" t="s">
        <v>317</v>
      </c>
      <c r="G1697" s="40">
        <f>SUM(G1698:G1700)</f>
        <v>798170</v>
      </c>
      <c r="H1697" s="40">
        <f>SUM(H1698:H1700)</f>
        <v>798170</v>
      </c>
      <c r="I1697" s="40">
        <f>SUM(I1698:I1700)</f>
        <v>0</v>
      </c>
      <c r="J1697" s="40">
        <f>SUM(J1698:J1700)</f>
        <v>0</v>
      </c>
      <c r="K1697" s="47">
        <f t="shared" si="199"/>
        <v>798170</v>
      </c>
      <c r="L1697" s="73">
        <f t="shared" si="200"/>
        <v>100</v>
      </c>
      <c r="M1697" s="40">
        <f t="shared" si="201"/>
        <v>0</v>
      </c>
    </row>
    <row r="1698" spans="1:13" x14ac:dyDescent="0.2">
      <c r="A1698" s="4"/>
      <c r="B1698" s="4"/>
      <c r="C1698" s="4"/>
      <c r="D1698" s="12">
        <v>611110</v>
      </c>
      <c r="E1698" s="255"/>
      <c r="F1698" s="5" t="s">
        <v>255</v>
      </c>
      <c r="G1698" s="41">
        <v>544337</v>
      </c>
      <c r="H1698" s="41">
        <v>544337</v>
      </c>
      <c r="I1698" s="46"/>
      <c r="J1698" s="46"/>
      <c r="K1698" s="46">
        <f t="shared" si="199"/>
        <v>544337</v>
      </c>
      <c r="L1698" s="74">
        <f t="shared" si="200"/>
        <v>100</v>
      </c>
      <c r="M1698" s="41">
        <f t="shared" si="201"/>
        <v>0</v>
      </c>
    </row>
    <row r="1699" spans="1:13" x14ac:dyDescent="0.2">
      <c r="A1699" s="4"/>
      <c r="B1699" s="4"/>
      <c r="C1699" s="4"/>
      <c r="D1699" s="12">
        <v>611130</v>
      </c>
      <c r="E1699" s="255"/>
      <c r="F1699" s="5" t="s">
        <v>14</v>
      </c>
      <c r="G1699" s="41">
        <v>247433</v>
      </c>
      <c r="H1699" s="41">
        <v>247433</v>
      </c>
      <c r="I1699" s="46"/>
      <c r="J1699" s="46"/>
      <c r="K1699" s="46">
        <f t="shared" si="199"/>
        <v>247433</v>
      </c>
      <c r="L1699" s="74">
        <f t="shared" si="200"/>
        <v>100</v>
      </c>
      <c r="M1699" s="41">
        <f t="shared" si="201"/>
        <v>0</v>
      </c>
    </row>
    <row r="1700" spans="1:13" x14ac:dyDescent="0.2">
      <c r="A1700" s="4"/>
      <c r="B1700" s="4"/>
      <c r="C1700" s="4"/>
      <c r="D1700" s="12">
        <v>611155</v>
      </c>
      <c r="E1700" s="255"/>
      <c r="F1700" s="5" t="s">
        <v>18</v>
      </c>
      <c r="G1700" s="41">
        <v>6400</v>
      </c>
      <c r="H1700" s="41">
        <v>6400</v>
      </c>
      <c r="I1700" s="46"/>
      <c r="J1700" s="46"/>
      <c r="K1700" s="46">
        <f t="shared" si="199"/>
        <v>6400</v>
      </c>
      <c r="L1700" s="74">
        <f t="shared" si="200"/>
        <v>100</v>
      </c>
      <c r="M1700" s="41">
        <f t="shared" si="201"/>
        <v>0</v>
      </c>
    </row>
    <row r="1701" spans="1:13" x14ac:dyDescent="0.2">
      <c r="A1701" s="4"/>
      <c r="B1701" s="4"/>
      <c r="C1701" s="4"/>
      <c r="D1701" s="11">
        <v>611200</v>
      </c>
      <c r="E1701" s="257" t="s">
        <v>436</v>
      </c>
      <c r="F1701" s="10" t="s">
        <v>318</v>
      </c>
      <c r="G1701" s="40">
        <f>SUM(G1702:G1706)</f>
        <v>158897</v>
      </c>
      <c r="H1701" s="40">
        <f>SUM(H1702:H1706)</f>
        <v>158897</v>
      </c>
      <c r="I1701" s="40">
        <f>SUM(I1702:I1706)</f>
        <v>0</v>
      </c>
      <c r="J1701" s="40">
        <f>SUM(J1702:J1706)</f>
        <v>0</v>
      </c>
      <c r="K1701" s="47">
        <f t="shared" si="199"/>
        <v>158897</v>
      </c>
      <c r="L1701" s="73">
        <f t="shared" si="200"/>
        <v>100</v>
      </c>
      <c r="M1701" s="40">
        <f t="shared" si="201"/>
        <v>0</v>
      </c>
    </row>
    <row r="1702" spans="1:13" x14ac:dyDescent="0.2">
      <c r="A1702" s="4"/>
      <c r="B1702" s="4"/>
      <c r="C1702" s="4"/>
      <c r="D1702" s="12">
        <v>611211</v>
      </c>
      <c r="E1702" s="255"/>
      <c r="F1702" s="5" t="s">
        <v>310</v>
      </c>
      <c r="G1702" s="41">
        <v>18908</v>
      </c>
      <c r="H1702" s="41">
        <v>18908</v>
      </c>
      <c r="I1702" s="46"/>
      <c r="J1702" s="46"/>
      <c r="K1702" s="46">
        <f t="shared" si="199"/>
        <v>18908</v>
      </c>
      <c r="L1702" s="74">
        <f t="shared" si="200"/>
        <v>100</v>
      </c>
      <c r="M1702" s="41">
        <f t="shared" si="201"/>
        <v>0</v>
      </c>
    </row>
    <row r="1703" spans="1:13" x14ac:dyDescent="0.2">
      <c r="A1703" s="4"/>
      <c r="B1703" s="4"/>
      <c r="C1703" s="4"/>
      <c r="D1703" s="12">
        <v>611221</v>
      </c>
      <c r="E1703" s="255"/>
      <c r="F1703" s="5" t="s">
        <v>15</v>
      </c>
      <c r="G1703" s="41">
        <v>100672</v>
      </c>
      <c r="H1703" s="41">
        <v>100672</v>
      </c>
      <c r="I1703" s="46"/>
      <c r="J1703" s="46"/>
      <c r="K1703" s="46">
        <f t="shared" si="199"/>
        <v>100672</v>
      </c>
      <c r="L1703" s="74">
        <f t="shared" si="200"/>
        <v>100</v>
      </c>
      <c r="M1703" s="41">
        <f t="shared" si="201"/>
        <v>0</v>
      </c>
    </row>
    <row r="1704" spans="1:13" x14ac:dyDescent="0.2">
      <c r="A1704" s="4"/>
      <c r="B1704" s="4"/>
      <c r="C1704" s="4"/>
      <c r="D1704" s="4">
        <v>611224</v>
      </c>
      <c r="E1704" s="258"/>
      <c r="F1704" s="5" t="s">
        <v>16</v>
      </c>
      <c r="G1704" s="41">
        <v>20254</v>
      </c>
      <c r="H1704" s="41">
        <v>20254</v>
      </c>
      <c r="I1704" s="46"/>
      <c r="J1704" s="46"/>
      <c r="K1704" s="46">
        <f t="shared" si="199"/>
        <v>20254</v>
      </c>
      <c r="L1704" s="74">
        <f t="shared" si="200"/>
        <v>100</v>
      </c>
      <c r="M1704" s="41">
        <f t="shared" si="201"/>
        <v>0</v>
      </c>
    </row>
    <row r="1705" spans="1:13" x14ac:dyDescent="0.2">
      <c r="A1705" s="4"/>
      <c r="B1705" s="4"/>
      <c r="C1705" s="4"/>
      <c r="D1705" s="4">
        <v>611225</v>
      </c>
      <c r="E1705" s="258"/>
      <c r="F1705" s="5" t="s">
        <v>17</v>
      </c>
      <c r="G1705" s="41">
        <v>8000</v>
      </c>
      <c r="H1705" s="41">
        <v>8000</v>
      </c>
      <c r="I1705" s="46"/>
      <c r="J1705" s="46"/>
      <c r="K1705" s="46">
        <f t="shared" si="199"/>
        <v>8000</v>
      </c>
      <c r="L1705" s="74">
        <f t="shared" si="200"/>
        <v>100</v>
      </c>
      <c r="M1705" s="41">
        <f t="shared" si="201"/>
        <v>0</v>
      </c>
    </row>
    <row r="1706" spans="1:13" x14ac:dyDescent="0.2">
      <c r="A1706" s="4"/>
      <c r="B1706" s="4"/>
      <c r="C1706" s="4"/>
      <c r="D1706" s="4">
        <v>611227</v>
      </c>
      <c r="E1706" s="258"/>
      <c r="F1706" s="5" t="s">
        <v>19</v>
      </c>
      <c r="G1706" s="41">
        <v>11063</v>
      </c>
      <c r="H1706" s="41">
        <v>11063</v>
      </c>
      <c r="I1706" s="46"/>
      <c r="J1706" s="46"/>
      <c r="K1706" s="46">
        <f t="shared" si="199"/>
        <v>11063</v>
      </c>
      <c r="L1706" s="74">
        <f t="shared" si="200"/>
        <v>100</v>
      </c>
      <c r="M1706" s="41">
        <f t="shared" si="201"/>
        <v>0</v>
      </c>
    </row>
    <row r="1707" spans="1:13" x14ac:dyDescent="0.2">
      <c r="A1707" s="4"/>
      <c r="B1707" s="4"/>
      <c r="C1707" s="4"/>
      <c r="D1707" s="9">
        <v>612100</v>
      </c>
      <c r="E1707" s="259" t="s">
        <v>436</v>
      </c>
      <c r="F1707" s="10" t="s">
        <v>20</v>
      </c>
      <c r="G1707" s="40">
        <v>39909</v>
      </c>
      <c r="H1707" s="40">
        <v>39909</v>
      </c>
      <c r="I1707" s="47"/>
      <c r="J1707" s="47">
        <v>0</v>
      </c>
      <c r="K1707" s="47">
        <f t="shared" si="199"/>
        <v>39909</v>
      </c>
      <c r="L1707" s="73">
        <f t="shared" si="200"/>
        <v>100</v>
      </c>
      <c r="M1707" s="40">
        <f t="shared" si="201"/>
        <v>0</v>
      </c>
    </row>
    <row r="1708" spans="1:13" x14ac:dyDescent="0.2">
      <c r="A1708" s="4"/>
      <c r="B1708" s="4"/>
      <c r="C1708" s="4"/>
      <c r="D1708" s="9">
        <v>613000</v>
      </c>
      <c r="E1708" s="259"/>
      <c r="F1708" s="10" t="s">
        <v>185</v>
      </c>
      <c r="G1708" s="45">
        <f>SUM(G1709+G1712+G1715+G1718+G1721+G1722+G1723+G1724)</f>
        <v>81142</v>
      </c>
      <c r="H1708" s="45">
        <f>SUM(H1709+H1712+H1715+H1718+H1721+H1722+H1723+H1724)</f>
        <v>77742</v>
      </c>
      <c r="I1708" s="45">
        <f>SUM(I1709+I1712+I1715+I1718+I1721+I1722+I1723+I1724)</f>
        <v>3400</v>
      </c>
      <c r="J1708" s="45">
        <f>SUM(J1709+J1712+J1715+J1718+J1721+J1722+J1723+J1724)</f>
        <v>0</v>
      </c>
      <c r="K1708" s="45">
        <f>SUM(K1709+K1712+K1715+K1718+K1721+K1722+K1723+K1724)</f>
        <v>81142</v>
      </c>
      <c r="L1708" s="73">
        <f t="shared" si="200"/>
        <v>100</v>
      </c>
      <c r="M1708" s="40">
        <f t="shared" si="201"/>
        <v>0</v>
      </c>
    </row>
    <row r="1709" spans="1:13" x14ac:dyDescent="0.2">
      <c r="A1709" s="4"/>
      <c r="B1709" s="4"/>
      <c r="C1709" s="4"/>
      <c r="D1709" s="11">
        <v>613100</v>
      </c>
      <c r="E1709" s="257" t="s">
        <v>436</v>
      </c>
      <c r="F1709" s="10" t="s">
        <v>175</v>
      </c>
      <c r="G1709" s="45">
        <f>SUM(G1710:G1711)</f>
        <v>4200</v>
      </c>
      <c r="H1709" s="45">
        <f>SUM(H1710:H1711)</f>
        <v>4200</v>
      </c>
      <c r="I1709" s="45">
        <f>SUM(I1710:I1711)</f>
        <v>0</v>
      </c>
      <c r="J1709" s="45">
        <f>SUM(J1710:J1711)</f>
        <v>0</v>
      </c>
      <c r="K1709" s="47">
        <f t="shared" ref="K1709:K1736" si="202">SUM(H1709:J1709)</f>
        <v>4200</v>
      </c>
      <c r="L1709" s="73">
        <f t="shared" si="200"/>
        <v>100</v>
      </c>
      <c r="M1709" s="40">
        <f t="shared" si="201"/>
        <v>0</v>
      </c>
    </row>
    <row r="1710" spans="1:13" x14ac:dyDescent="0.2">
      <c r="A1710" s="4"/>
      <c r="B1710" s="4"/>
      <c r="C1710" s="4"/>
      <c r="D1710" s="4">
        <v>613110</v>
      </c>
      <c r="E1710" s="258"/>
      <c r="F1710" s="5" t="s">
        <v>174</v>
      </c>
      <c r="G1710" s="41">
        <v>1700</v>
      </c>
      <c r="H1710" s="41">
        <v>1700</v>
      </c>
      <c r="I1710" s="46"/>
      <c r="J1710" s="46"/>
      <c r="K1710" s="46">
        <f t="shared" si="202"/>
        <v>1700</v>
      </c>
      <c r="L1710" s="74">
        <f t="shared" si="200"/>
        <v>100</v>
      </c>
      <c r="M1710" s="41">
        <f t="shared" si="201"/>
        <v>0</v>
      </c>
    </row>
    <row r="1711" spans="1:13" x14ac:dyDescent="0.2">
      <c r="A1711" s="4"/>
      <c r="B1711" s="4"/>
      <c r="C1711" s="4"/>
      <c r="D1711" s="4">
        <v>613120</v>
      </c>
      <c r="E1711" s="258"/>
      <c r="F1711" s="5" t="s">
        <v>22</v>
      </c>
      <c r="G1711" s="41">
        <v>2500</v>
      </c>
      <c r="H1711" s="41">
        <v>2500</v>
      </c>
      <c r="I1711" s="46"/>
      <c r="J1711" s="46"/>
      <c r="K1711" s="46">
        <f t="shared" si="202"/>
        <v>2500</v>
      </c>
      <c r="L1711" s="74">
        <f t="shared" si="200"/>
        <v>100</v>
      </c>
      <c r="M1711" s="41">
        <f t="shared" si="201"/>
        <v>0</v>
      </c>
    </row>
    <row r="1712" spans="1:13" x14ac:dyDescent="0.2">
      <c r="A1712" s="4"/>
      <c r="B1712" s="4"/>
      <c r="C1712" s="4"/>
      <c r="D1712" s="11">
        <v>613200</v>
      </c>
      <c r="E1712" s="257" t="s">
        <v>436</v>
      </c>
      <c r="F1712" s="10" t="s">
        <v>186</v>
      </c>
      <c r="G1712" s="45">
        <f>SUM(G1713:G1714)</f>
        <v>24600</v>
      </c>
      <c r="H1712" s="45">
        <f>SUM(H1713:H1714)</f>
        <v>24600</v>
      </c>
      <c r="I1712" s="45">
        <f>SUM(I1713:I1714)</f>
        <v>0</v>
      </c>
      <c r="J1712" s="45">
        <f>SUM(J1713:J1714)</f>
        <v>0</v>
      </c>
      <c r="K1712" s="47">
        <f t="shared" si="202"/>
        <v>24600</v>
      </c>
      <c r="L1712" s="73">
        <f t="shared" si="200"/>
        <v>100</v>
      </c>
      <c r="M1712" s="40">
        <f t="shared" si="201"/>
        <v>0</v>
      </c>
    </row>
    <row r="1713" spans="1:13" x14ac:dyDescent="0.2">
      <c r="A1713" s="4"/>
      <c r="B1713" s="4"/>
      <c r="C1713" s="4"/>
      <c r="D1713" s="4">
        <v>613211</v>
      </c>
      <c r="E1713" s="258"/>
      <c r="F1713" s="5" t="s">
        <v>187</v>
      </c>
      <c r="G1713" s="41">
        <v>4600</v>
      </c>
      <c r="H1713" s="41">
        <v>4600</v>
      </c>
      <c r="I1713" s="46"/>
      <c r="J1713" s="46"/>
      <c r="K1713" s="46">
        <f t="shared" si="202"/>
        <v>4600</v>
      </c>
      <c r="L1713" s="74">
        <f t="shared" si="200"/>
        <v>100</v>
      </c>
      <c r="M1713" s="41">
        <f t="shared" si="201"/>
        <v>0</v>
      </c>
    </row>
    <row r="1714" spans="1:13" x14ac:dyDescent="0.2">
      <c r="A1714" s="4"/>
      <c r="B1714" s="4"/>
      <c r="C1714" s="4"/>
      <c r="D1714" s="4">
        <v>613212</v>
      </c>
      <c r="E1714" s="258"/>
      <c r="F1714" s="5" t="s">
        <v>188</v>
      </c>
      <c r="G1714" s="41">
        <v>20000</v>
      </c>
      <c r="H1714" s="41">
        <v>20000</v>
      </c>
      <c r="I1714" s="46"/>
      <c r="J1714" s="46"/>
      <c r="K1714" s="46">
        <f t="shared" si="202"/>
        <v>20000</v>
      </c>
      <c r="L1714" s="74">
        <f t="shared" si="200"/>
        <v>100</v>
      </c>
      <c r="M1714" s="41">
        <f t="shared" si="201"/>
        <v>0</v>
      </c>
    </row>
    <row r="1715" spans="1:13" ht="12.75" customHeight="1" x14ac:dyDescent="0.2">
      <c r="A1715" s="4"/>
      <c r="B1715" s="5"/>
      <c r="C1715" s="4"/>
      <c r="D1715" s="11">
        <v>613300</v>
      </c>
      <c r="E1715" s="257" t="s">
        <v>436</v>
      </c>
      <c r="F1715" s="10" t="s">
        <v>319</v>
      </c>
      <c r="G1715" s="45">
        <f>SUM(G1716:G1717)</f>
        <v>8400</v>
      </c>
      <c r="H1715" s="45">
        <f>SUM(H1716:H1717)</f>
        <v>8400</v>
      </c>
      <c r="I1715" s="45">
        <f>SUM(I1716:I1717)</f>
        <v>0</v>
      </c>
      <c r="J1715" s="45">
        <f>SUM(J1716:J1717)</f>
        <v>0</v>
      </c>
      <c r="K1715" s="47">
        <f t="shared" si="202"/>
        <v>8400</v>
      </c>
      <c r="L1715" s="73">
        <f t="shared" si="200"/>
        <v>100</v>
      </c>
      <c r="M1715" s="40">
        <f t="shared" si="201"/>
        <v>0</v>
      </c>
    </row>
    <row r="1716" spans="1:13" x14ac:dyDescent="0.2">
      <c r="A1716" s="4"/>
      <c r="B1716" s="5"/>
      <c r="C1716" s="4"/>
      <c r="D1716" s="4">
        <v>613321</v>
      </c>
      <c r="E1716" s="258"/>
      <c r="F1716" s="5" t="s">
        <v>189</v>
      </c>
      <c r="G1716" s="41">
        <v>6000</v>
      </c>
      <c r="H1716" s="41">
        <v>6000</v>
      </c>
      <c r="I1716" s="46"/>
      <c r="J1716" s="46"/>
      <c r="K1716" s="46">
        <f t="shared" si="202"/>
        <v>6000</v>
      </c>
      <c r="L1716" s="74">
        <f t="shared" si="200"/>
        <v>100</v>
      </c>
      <c r="M1716" s="41">
        <f t="shared" si="201"/>
        <v>0</v>
      </c>
    </row>
    <row r="1717" spans="1:13" x14ac:dyDescent="0.2">
      <c r="A1717" s="4"/>
      <c r="B1717" s="85"/>
      <c r="C1717" s="4"/>
      <c r="D1717" s="4">
        <v>613311</v>
      </c>
      <c r="E1717" s="258"/>
      <c r="F1717" s="5" t="s">
        <v>206</v>
      </c>
      <c r="G1717" s="41">
        <v>2400</v>
      </c>
      <c r="H1717" s="41">
        <v>2400</v>
      </c>
      <c r="I1717" s="46"/>
      <c r="J1717" s="46"/>
      <c r="K1717" s="46">
        <f t="shared" si="202"/>
        <v>2400</v>
      </c>
      <c r="L1717" s="74">
        <f t="shared" si="200"/>
        <v>100</v>
      </c>
      <c r="M1717" s="41">
        <f t="shared" si="201"/>
        <v>0</v>
      </c>
    </row>
    <row r="1718" spans="1:13" x14ac:dyDescent="0.2">
      <c r="A1718" s="4"/>
      <c r="B1718" s="5"/>
      <c r="C1718" s="4"/>
      <c r="D1718" s="11">
        <v>613400</v>
      </c>
      <c r="E1718" s="257" t="s">
        <v>436</v>
      </c>
      <c r="F1718" s="10" t="s">
        <v>190</v>
      </c>
      <c r="G1718" s="45">
        <f>SUM(G1719:G1720)</f>
        <v>8533</v>
      </c>
      <c r="H1718" s="45">
        <f>SUM(H1719:H1720)</f>
        <v>7133</v>
      </c>
      <c r="I1718" s="45">
        <f>SUM(I1719:I1720)</f>
        <v>1400</v>
      </c>
      <c r="J1718" s="45">
        <f>SUM(J1719:J1720)</f>
        <v>0</v>
      </c>
      <c r="K1718" s="47">
        <f t="shared" si="202"/>
        <v>8533</v>
      </c>
      <c r="L1718" s="73">
        <f t="shared" si="200"/>
        <v>100</v>
      </c>
      <c r="M1718" s="40">
        <f t="shared" si="201"/>
        <v>0</v>
      </c>
    </row>
    <row r="1719" spans="1:13" x14ac:dyDescent="0.2">
      <c r="A1719" s="4"/>
      <c r="B1719" s="3"/>
      <c r="C1719" s="246"/>
      <c r="D1719" s="4">
        <v>613410</v>
      </c>
      <c r="E1719" s="258"/>
      <c r="F1719" s="5" t="s">
        <v>191</v>
      </c>
      <c r="G1719" s="41">
        <v>1500</v>
      </c>
      <c r="H1719" s="41">
        <v>1500</v>
      </c>
      <c r="I1719" s="46"/>
      <c r="J1719" s="46"/>
      <c r="K1719" s="46">
        <f t="shared" si="202"/>
        <v>1500</v>
      </c>
      <c r="L1719" s="74">
        <f t="shared" si="200"/>
        <v>100</v>
      </c>
      <c r="M1719" s="41">
        <f t="shared" si="201"/>
        <v>0</v>
      </c>
    </row>
    <row r="1720" spans="1:13" x14ac:dyDescent="0.2">
      <c r="A1720" s="4"/>
      <c r="B1720" s="4"/>
      <c r="C1720" s="4"/>
      <c r="D1720" s="4">
        <v>613430</v>
      </c>
      <c r="E1720" s="258"/>
      <c r="F1720" s="5" t="s">
        <v>192</v>
      </c>
      <c r="G1720" s="41">
        <v>7033</v>
      </c>
      <c r="H1720" s="41">
        <v>5633</v>
      </c>
      <c r="I1720" s="46">
        <v>1400</v>
      </c>
      <c r="J1720" s="46"/>
      <c r="K1720" s="46">
        <f t="shared" si="202"/>
        <v>7033</v>
      </c>
      <c r="L1720" s="74">
        <f t="shared" si="200"/>
        <v>100</v>
      </c>
      <c r="M1720" s="41">
        <f t="shared" si="201"/>
        <v>0</v>
      </c>
    </row>
    <row r="1721" spans="1:13" x14ac:dyDescent="0.2">
      <c r="A1721" s="4"/>
      <c r="B1721" s="4"/>
      <c r="C1721" s="4"/>
      <c r="D1721" s="11">
        <v>613600</v>
      </c>
      <c r="E1721" s="257" t="s">
        <v>436</v>
      </c>
      <c r="F1721" s="10" t="s">
        <v>27</v>
      </c>
      <c r="G1721" s="40">
        <v>6000</v>
      </c>
      <c r="H1721" s="40">
        <v>6000</v>
      </c>
      <c r="I1721" s="47">
        <v>0</v>
      </c>
      <c r="J1721" s="47"/>
      <c r="K1721" s="47">
        <f t="shared" si="202"/>
        <v>6000</v>
      </c>
      <c r="L1721" s="73">
        <f t="shared" si="200"/>
        <v>100</v>
      </c>
      <c r="M1721" s="40">
        <f t="shared" si="201"/>
        <v>0</v>
      </c>
    </row>
    <row r="1722" spans="1:13" x14ac:dyDescent="0.2">
      <c r="A1722" s="5"/>
      <c r="B1722" s="4"/>
      <c r="C1722" s="4"/>
      <c r="D1722" s="11">
        <v>613700</v>
      </c>
      <c r="E1722" s="257" t="s">
        <v>436</v>
      </c>
      <c r="F1722" s="10" t="s">
        <v>28</v>
      </c>
      <c r="G1722" s="40">
        <v>6800</v>
      </c>
      <c r="H1722" s="40">
        <v>5500</v>
      </c>
      <c r="I1722" s="47">
        <v>1300</v>
      </c>
      <c r="J1722" s="47"/>
      <c r="K1722" s="47">
        <f t="shared" si="202"/>
        <v>6800</v>
      </c>
      <c r="L1722" s="73">
        <f t="shared" si="200"/>
        <v>100</v>
      </c>
      <c r="M1722" s="40">
        <f t="shared" si="201"/>
        <v>0</v>
      </c>
    </row>
    <row r="1723" spans="1:13" x14ac:dyDescent="0.2">
      <c r="A1723" s="5"/>
      <c r="B1723" s="4"/>
      <c r="C1723" s="4"/>
      <c r="D1723" s="11">
        <v>613810</v>
      </c>
      <c r="E1723" s="257" t="s">
        <v>436</v>
      </c>
      <c r="F1723" s="10" t="s">
        <v>201</v>
      </c>
      <c r="G1723" s="40">
        <v>700</v>
      </c>
      <c r="H1723" s="40"/>
      <c r="I1723" s="47">
        <v>700</v>
      </c>
      <c r="J1723" s="47"/>
      <c r="K1723" s="47">
        <f t="shared" si="202"/>
        <v>700</v>
      </c>
      <c r="L1723" s="73">
        <f t="shared" si="200"/>
        <v>100</v>
      </c>
      <c r="M1723" s="40">
        <f t="shared" si="201"/>
        <v>0</v>
      </c>
    </row>
    <row r="1724" spans="1:13" ht="33.75" x14ac:dyDescent="0.2">
      <c r="A1724" s="85"/>
      <c r="B1724" s="4"/>
      <c r="C1724" s="4"/>
      <c r="D1724" s="11">
        <v>613900</v>
      </c>
      <c r="E1724" s="257" t="s">
        <v>436</v>
      </c>
      <c r="F1724" s="14" t="s">
        <v>284</v>
      </c>
      <c r="G1724" s="45">
        <f>SUM(G1725:G1732)</f>
        <v>21909</v>
      </c>
      <c r="H1724" s="45">
        <f>SUM(H1725:H1732)</f>
        <v>21909</v>
      </c>
      <c r="I1724" s="45">
        <f>SUM(I1725:I1732)</f>
        <v>0</v>
      </c>
      <c r="J1724" s="45">
        <f>SUM(J1725:J1732)</f>
        <v>0</v>
      </c>
      <c r="K1724" s="47">
        <f t="shared" si="202"/>
        <v>21909</v>
      </c>
      <c r="L1724" s="73">
        <f t="shared" si="200"/>
        <v>100</v>
      </c>
      <c r="M1724" s="40">
        <f t="shared" si="201"/>
        <v>0</v>
      </c>
    </row>
    <row r="1725" spans="1:13" x14ac:dyDescent="0.2">
      <c r="A1725" s="3"/>
      <c r="B1725" s="4"/>
      <c r="C1725" s="4"/>
      <c r="D1725" s="18">
        <v>613910</v>
      </c>
      <c r="E1725" s="256"/>
      <c r="F1725" s="1" t="s">
        <v>194</v>
      </c>
      <c r="G1725" s="41">
        <v>300</v>
      </c>
      <c r="H1725" s="41">
        <v>300</v>
      </c>
      <c r="I1725" s="46"/>
      <c r="J1725" s="46"/>
      <c r="K1725" s="46">
        <f t="shared" si="202"/>
        <v>300</v>
      </c>
      <c r="L1725" s="74">
        <f t="shared" si="200"/>
        <v>100</v>
      </c>
      <c r="M1725" s="41">
        <f t="shared" si="201"/>
        <v>0</v>
      </c>
    </row>
    <row r="1726" spans="1:13" x14ac:dyDescent="0.2">
      <c r="A1726" s="4"/>
      <c r="B1726" s="4"/>
      <c r="C1726" s="4"/>
      <c r="D1726" s="18">
        <v>613914</v>
      </c>
      <c r="E1726" s="256"/>
      <c r="F1726" s="1" t="s">
        <v>195</v>
      </c>
      <c r="G1726" s="41"/>
      <c r="H1726" s="41"/>
      <c r="I1726" s="46"/>
      <c r="J1726" s="46"/>
      <c r="K1726" s="46">
        <f t="shared" si="202"/>
        <v>0</v>
      </c>
      <c r="L1726" s="74" t="e">
        <f t="shared" si="200"/>
        <v>#DIV/0!</v>
      </c>
      <c r="M1726" s="41">
        <f t="shared" si="201"/>
        <v>0</v>
      </c>
    </row>
    <row r="1727" spans="1:13" x14ac:dyDescent="0.2">
      <c r="A1727" s="4"/>
      <c r="B1727" s="4"/>
      <c r="C1727" s="4"/>
      <c r="D1727" s="18">
        <v>613920</v>
      </c>
      <c r="E1727" s="256"/>
      <c r="F1727" s="1" t="s">
        <v>98</v>
      </c>
      <c r="G1727" s="41">
        <v>200</v>
      </c>
      <c r="H1727" s="41">
        <v>200</v>
      </c>
      <c r="I1727" s="46"/>
      <c r="J1727" s="46"/>
      <c r="K1727" s="46">
        <f t="shared" si="202"/>
        <v>200</v>
      </c>
      <c r="L1727" s="74">
        <f t="shared" si="200"/>
        <v>100</v>
      </c>
      <c r="M1727" s="41">
        <f t="shared" si="201"/>
        <v>0</v>
      </c>
    </row>
    <row r="1728" spans="1:13" x14ac:dyDescent="0.2">
      <c r="A1728" s="4"/>
      <c r="B1728" s="4"/>
      <c r="C1728" s="4"/>
      <c r="D1728" s="18">
        <v>613974</v>
      </c>
      <c r="E1728" s="256"/>
      <c r="F1728" s="1" t="s">
        <v>250</v>
      </c>
      <c r="G1728" s="41">
        <v>830</v>
      </c>
      <c r="H1728" s="41">
        <v>830</v>
      </c>
      <c r="I1728" s="46"/>
      <c r="J1728" s="46"/>
      <c r="K1728" s="46">
        <f t="shared" si="202"/>
        <v>830</v>
      </c>
      <c r="L1728" s="74">
        <f t="shared" si="200"/>
        <v>100</v>
      </c>
      <c r="M1728" s="41">
        <f t="shared" si="201"/>
        <v>0</v>
      </c>
    </row>
    <row r="1729" spans="1:16" ht="22.5" x14ac:dyDescent="0.2">
      <c r="A1729" s="4"/>
      <c r="B1729" s="4"/>
      <c r="C1729" s="4"/>
      <c r="D1729" s="4">
        <v>613976</v>
      </c>
      <c r="E1729" s="258"/>
      <c r="F1729" s="1" t="s">
        <v>322</v>
      </c>
      <c r="G1729" s="41">
        <v>9851</v>
      </c>
      <c r="H1729" s="41">
        <v>9851</v>
      </c>
      <c r="I1729" s="46"/>
      <c r="J1729" s="46"/>
      <c r="K1729" s="46">
        <f t="shared" si="202"/>
        <v>9851</v>
      </c>
      <c r="L1729" s="74">
        <f t="shared" si="200"/>
        <v>100</v>
      </c>
      <c r="M1729" s="41">
        <f t="shared" si="201"/>
        <v>0</v>
      </c>
    </row>
    <row r="1730" spans="1:16" x14ac:dyDescent="0.2">
      <c r="A1730" s="4"/>
      <c r="B1730" s="4"/>
      <c r="C1730" s="4"/>
      <c r="D1730" s="4">
        <v>613980</v>
      </c>
      <c r="E1730" s="258"/>
      <c r="F1730" s="1" t="s">
        <v>261</v>
      </c>
      <c r="G1730" s="41">
        <v>1921</v>
      </c>
      <c r="H1730" s="41">
        <v>1921</v>
      </c>
      <c r="I1730" s="46"/>
      <c r="J1730" s="46"/>
      <c r="K1730" s="46">
        <f t="shared" si="202"/>
        <v>1921</v>
      </c>
      <c r="L1730" s="74">
        <f t="shared" si="200"/>
        <v>100</v>
      </c>
      <c r="M1730" s="41">
        <f t="shared" si="201"/>
        <v>0</v>
      </c>
    </row>
    <row r="1731" spans="1:16" ht="22.5" x14ac:dyDescent="0.2">
      <c r="A1731" s="4"/>
      <c r="B1731" s="4"/>
      <c r="C1731" s="4"/>
      <c r="D1731" s="4">
        <v>613983</v>
      </c>
      <c r="E1731" s="258"/>
      <c r="F1731" s="1" t="s">
        <v>252</v>
      </c>
      <c r="G1731" s="41">
        <v>2807</v>
      </c>
      <c r="H1731" s="41">
        <v>2807</v>
      </c>
      <c r="I1731" s="46"/>
      <c r="J1731" s="46"/>
      <c r="K1731" s="46">
        <f t="shared" si="202"/>
        <v>2807</v>
      </c>
      <c r="L1731" s="74">
        <f t="shared" si="200"/>
        <v>100</v>
      </c>
      <c r="M1731" s="41">
        <f t="shared" si="201"/>
        <v>0</v>
      </c>
    </row>
    <row r="1732" spans="1:16" x14ac:dyDescent="0.2">
      <c r="A1732" s="4"/>
      <c r="B1732" s="4"/>
      <c r="C1732" s="4"/>
      <c r="D1732" s="4">
        <v>613991</v>
      </c>
      <c r="E1732" s="258"/>
      <c r="F1732" s="1" t="s">
        <v>67</v>
      </c>
      <c r="G1732" s="41">
        <v>6000</v>
      </c>
      <c r="H1732" s="41">
        <v>6000</v>
      </c>
      <c r="I1732" s="46"/>
      <c r="J1732" s="46"/>
      <c r="K1732" s="46">
        <f t="shared" si="202"/>
        <v>6000</v>
      </c>
      <c r="L1732" s="74">
        <f t="shared" si="200"/>
        <v>100</v>
      </c>
      <c r="M1732" s="41">
        <f t="shared" si="201"/>
        <v>0</v>
      </c>
    </row>
    <row r="1733" spans="1:16" x14ac:dyDescent="0.2">
      <c r="A1733" s="4"/>
      <c r="B1733" s="4"/>
      <c r="C1733" s="4"/>
      <c r="D1733" s="66">
        <v>821000</v>
      </c>
      <c r="E1733" s="257"/>
      <c r="F1733" s="67" t="s">
        <v>240</v>
      </c>
      <c r="G1733" s="88">
        <f>SUM(G1734:G1735)</f>
        <v>112000</v>
      </c>
      <c r="H1733" s="88">
        <f>SUM(H1734:H1735)</f>
        <v>62000</v>
      </c>
      <c r="I1733" s="88">
        <f>SUM(I1734:I1735)</f>
        <v>0</v>
      </c>
      <c r="J1733" s="88">
        <f>SUM(J1734:J1735)</f>
        <v>50000</v>
      </c>
      <c r="K1733" s="84">
        <f t="shared" si="202"/>
        <v>112000</v>
      </c>
      <c r="L1733" s="95">
        <f t="shared" si="200"/>
        <v>100</v>
      </c>
      <c r="M1733" s="93">
        <f t="shared" si="201"/>
        <v>0</v>
      </c>
    </row>
    <row r="1734" spans="1:16" x14ac:dyDescent="0.2">
      <c r="A1734" s="4"/>
      <c r="B1734" s="4"/>
      <c r="C1734" s="4"/>
      <c r="D1734" s="4">
        <v>821310</v>
      </c>
      <c r="E1734" s="256" t="s">
        <v>436</v>
      </c>
      <c r="F1734" s="1" t="s">
        <v>229</v>
      </c>
      <c r="G1734" s="48">
        <v>32000</v>
      </c>
      <c r="H1734" s="48">
        <v>12000</v>
      </c>
      <c r="I1734" s="83">
        <v>0</v>
      </c>
      <c r="J1734" s="441">
        <v>20000</v>
      </c>
      <c r="K1734" s="46">
        <f t="shared" si="202"/>
        <v>32000</v>
      </c>
      <c r="L1734" s="74">
        <f t="shared" si="200"/>
        <v>100</v>
      </c>
      <c r="M1734" s="41">
        <f t="shared" si="201"/>
        <v>0</v>
      </c>
      <c r="N1734" s="438"/>
      <c r="O1734" s="439"/>
      <c r="P1734" s="440"/>
    </row>
    <row r="1735" spans="1:16" x14ac:dyDescent="0.2">
      <c r="A1735" s="4"/>
      <c r="B1735" s="4"/>
      <c r="C1735" s="4"/>
      <c r="D1735" s="4">
        <v>821610</v>
      </c>
      <c r="E1735" s="256" t="s">
        <v>436</v>
      </c>
      <c r="F1735" s="1" t="s">
        <v>321</v>
      </c>
      <c r="G1735" s="41">
        <v>80000</v>
      </c>
      <c r="H1735" s="41">
        <v>50000</v>
      </c>
      <c r="I1735" s="46">
        <v>0</v>
      </c>
      <c r="J1735" s="310">
        <v>30000</v>
      </c>
      <c r="K1735" s="46">
        <f t="shared" si="202"/>
        <v>80000</v>
      </c>
      <c r="L1735" s="74">
        <f t="shared" si="200"/>
        <v>100</v>
      </c>
      <c r="M1735" s="41">
        <f t="shared" si="201"/>
        <v>0</v>
      </c>
    </row>
    <row r="1736" spans="1:16" x14ac:dyDescent="0.2">
      <c r="A1736" s="4"/>
      <c r="B1736" s="4"/>
      <c r="C1736" s="4"/>
      <c r="D1736" s="4"/>
      <c r="E1736" s="258"/>
      <c r="F1736" s="2" t="s">
        <v>46</v>
      </c>
      <c r="G1736" s="89">
        <v>26</v>
      </c>
      <c r="H1736" s="89">
        <v>26</v>
      </c>
      <c r="I1736" s="90"/>
      <c r="J1736" s="90"/>
      <c r="K1736" s="84">
        <f t="shared" si="202"/>
        <v>26</v>
      </c>
      <c r="L1736" s="95">
        <f t="shared" si="200"/>
        <v>100</v>
      </c>
      <c r="M1736" s="93">
        <f t="shared" si="201"/>
        <v>0</v>
      </c>
    </row>
    <row r="1737" spans="1:16" x14ac:dyDescent="0.2">
      <c r="A1737" s="242"/>
      <c r="B1737" s="212"/>
      <c r="C1737" s="212"/>
      <c r="E1737" s="274"/>
      <c r="F1737" s="21"/>
      <c r="G1737" s="51"/>
      <c r="H1737" s="51"/>
      <c r="I1737" s="51"/>
      <c r="J1737" s="51"/>
      <c r="K1737" s="51"/>
      <c r="L1737" s="31"/>
      <c r="M1737" s="22"/>
    </row>
    <row r="1738" spans="1:16" x14ac:dyDescent="0.2">
      <c r="A1738" s="244"/>
      <c r="B1738" s="28"/>
      <c r="C1738" s="28"/>
      <c r="E1738" s="274"/>
      <c r="F1738" s="21"/>
      <c r="G1738" s="57"/>
      <c r="H1738" s="57"/>
      <c r="I1738" s="57"/>
      <c r="J1738" s="57"/>
      <c r="K1738" s="57"/>
      <c r="L1738" s="35"/>
      <c r="M1738" s="23"/>
    </row>
    <row r="1739" spans="1:16" ht="12.75" customHeight="1" x14ac:dyDescent="0.2">
      <c r="A1739" s="5" t="s">
        <v>48</v>
      </c>
      <c r="B1739" s="5" t="s">
        <v>49</v>
      </c>
      <c r="C1739" s="5" t="s">
        <v>50</v>
      </c>
      <c r="D1739" s="3" t="s">
        <v>7</v>
      </c>
      <c r="E1739" s="81" t="s">
        <v>130</v>
      </c>
      <c r="F1739" s="3" t="s">
        <v>51</v>
      </c>
      <c r="G1739" s="520" t="s">
        <v>558</v>
      </c>
      <c r="H1739" s="514" t="s">
        <v>328</v>
      </c>
      <c r="I1739" s="514" t="s">
        <v>500</v>
      </c>
      <c r="J1739" s="516" t="s">
        <v>324</v>
      </c>
      <c r="K1739" s="512" t="s">
        <v>583</v>
      </c>
      <c r="L1739" s="15" t="s">
        <v>52</v>
      </c>
      <c r="M1739" s="3" t="s">
        <v>123</v>
      </c>
    </row>
    <row r="1740" spans="1:16" ht="33.75" customHeight="1" x14ac:dyDescent="0.2">
      <c r="A1740" s="5" t="s">
        <v>53</v>
      </c>
      <c r="B1740" s="5"/>
      <c r="C1740" s="5" t="s">
        <v>54</v>
      </c>
      <c r="D1740" s="3" t="s">
        <v>11</v>
      </c>
      <c r="E1740" s="81" t="s">
        <v>131</v>
      </c>
      <c r="F1740" s="3" t="s">
        <v>55</v>
      </c>
      <c r="G1740" s="522"/>
      <c r="H1740" s="515"/>
      <c r="I1740" s="513"/>
      <c r="J1740" s="517"/>
      <c r="K1740" s="523"/>
      <c r="L1740" s="15" t="s">
        <v>325</v>
      </c>
      <c r="M1740" s="3" t="s">
        <v>326</v>
      </c>
    </row>
    <row r="1741" spans="1:16" x14ac:dyDescent="0.2">
      <c r="A1741" s="4">
        <v>1</v>
      </c>
      <c r="B1741" s="4">
        <v>2</v>
      </c>
      <c r="C1741" s="85">
        <v>3</v>
      </c>
      <c r="D1741" s="85">
        <v>4</v>
      </c>
      <c r="E1741" s="275">
        <v>5</v>
      </c>
      <c r="F1741" s="85">
        <v>6</v>
      </c>
      <c r="G1741" s="85">
        <v>7</v>
      </c>
      <c r="H1741" s="85">
        <v>8</v>
      </c>
      <c r="I1741" s="85">
        <v>9</v>
      </c>
      <c r="J1741" s="85">
        <v>10</v>
      </c>
      <c r="K1741" s="209" t="s">
        <v>327</v>
      </c>
      <c r="L1741" s="86">
        <v>12</v>
      </c>
      <c r="M1741" s="85">
        <v>13</v>
      </c>
    </row>
    <row r="1742" spans="1:16" x14ac:dyDescent="0.2">
      <c r="A1742" s="4">
        <v>16</v>
      </c>
      <c r="B1742" s="4"/>
      <c r="C1742" s="5"/>
      <c r="D1742" s="3"/>
      <c r="E1742" s="81"/>
      <c r="F1742" s="10" t="s">
        <v>80</v>
      </c>
      <c r="G1742" s="41"/>
      <c r="H1742" s="41"/>
      <c r="I1742" s="46"/>
      <c r="J1742" s="46"/>
      <c r="K1742" s="46"/>
      <c r="L1742" s="27"/>
      <c r="M1742" s="5"/>
    </row>
    <row r="1743" spans="1:16" x14ac:dyDescent="0.2">
      <c r="A1743" s="242"/>
      <c r="B1743" s="3" t="s">
        <v>65</v>
      </c>
      <c r="C1743" s="3" t="s">
        <v>91</v>
      </c>
      <c r="D1743" s="3"/>
      <c r="E1743" s="81"/>
      <c r="F1743" s="9" t="s">
        <v>103</v>
      </c>
      <c r="G1743" s="41"/>
      <c r="H1743" s="41"/>
      <c r="I1743" s="46"/>
      <c r="J1743" s="46"/>
      <c r="K1743" s="46"/>
      <c r="L1743" s="27"/>
      <c r="M1743" s="5"/>
    </row>
    <row r="1744" spans="1:16" x14ac:dyDescent="0.2">
      <c r="A1744" s="244"/>
      <c r="B1744" s="4"/>
      <c r="C1744" s="4"/>
      <c r="D1744" s="4"/>
      <c r="E1744" s="258"/>
      <c r="F1744" s="2" t="s">
        <v>275</v>
      </c>
      <c r="G1744" s="88">
        <f>SUM(G1745+G1784)</f>
        <v>1111617</v>
      </c>
      <c r="H1744" s="88">
        <f>SUM(H1745+H1784)</f>
        <v>1111617</v>
      </c>
      <c r="I1744" s="88">
        <f>SUM(I1745+I1784)</f>
        <v>0</v>
      </c>
      <c r="J1744" s="88">
        <f>SUM(J1745+J1784)</f>
        <v>0</v>
      </c>
      <c r="K1744" s="87">
        <f t="shared" ref="K1744:K1789" si="203">SUM(H1744:J1744)</f>
        <v>1111617</v>
      </c>
      <c r="L1744" s="76">
        <f t="shared" ref="L1744:L1789" si="204">K1744/G1744*100</f>
        <v>100</v>
      </c>
      <c r="M1744" s="7">
        <f t="shared" ref="M1744:M1789" si="205">K1744-G1744</f>
        <v>0</v>
      </c>
    </row>
    <row r="1745" spans="1:13" x14ac:dyDescent="0.2">
      <c r="A1745" s="5"/>
      <c r="B1745" s="4"/>
      <c r="C1745" s="4"/>
      <c r="D1745" s="64">
        <v>610000</v>
      </c>
      <c r="E1745" s="259"/>
      <c r="F1745" s="65" t="s">
        <v>242</v>
      </c>
      <c r="G1745" s="88">
        <f>SUM(G1746+G1757+G1758)</f>
        <v>1069117</v>
      </c>
      <c r="H1745" s="88">
        <f>SUM(H1746+H1757+H1758)</f>
        <v>1069117</v>
      </c>
      <c r="I1745" s="88">
        <f>SUM(I1746+I1757+I1758)</f>
        <v>0</v>
      </c>
      <c r="J1745" s="88">
        <f>SUM(J1746+J1757+J1758)</f>
        <v>0</v>
      </c>
      <c r="K1745" s="87">
        <f t="shared" si="203"/>
        <v>1069117</v>
      </c>
      <c r="L1745" s="76">
        <f t="shared" si="204"/>
        <v>100</v>
      </c>
      <c r="M1745" s="7">
        <f t="shared" si="205"/>
        <v>0</v>
      </c>
    </row>
    <row r="1746" spans="1:13" x14ac:dyDescent="0.2">
      <c r="A1746" s="5"/>
      <c r="B1746" s="4"/>
      <c r="C1746" s="4"/>
      <c r="D1746" s="9">
        <v>611000</v>
      </c>
      <c r="E1746" s="259"/>
      <c r="F1746" s="10" t="s">
        <v>13</v>
      </c>
      <c r="G1746" s="45">
        <f>SUM(G1747+G1751)</f>
        <v>918420</v>
      </c>
      <c r="H1746" s="45">
        <f>SUM(H1747+H1751)</f>
        <v>918420</v>
      </c>
      <c r="I1746" s="45">
        <f>SUM(I1747+I1751)</f>
        <v>0</v>
      </c>
      <c r="J1746" s="45">
        <f>SUM(J1747+J1751)</f>
        <v>0</v>
      </c>
      <c r="K1746" s="50">
        <f t="shared" si="203"/>
        <v>918420</v>
      </c>
      <c r="L1746" s="73">
        <f t="shared" si="204"/>
        <v>100</v>
      </c>
      <c r="M1746" s="40">
        <f t="shared" si="205"/>
        <v>0</v>
      </c>
    </row>
    <row r="1747" spans="1:13" x14ac:dyDescent="0.2">
      <c r="A1747" s="4"/>
      <c r="B1747" s="4"/>
      <c r="C1747" s="4"/>
      <c r="D1747" s="11">
        <v>611100</v>
      </c>
      <c r="E1747" s="257" t="s">
        <v>436</v>
      </c>
      <c r="F1747" s="10" t="s">
        <v>317</v>
      </c>
      <c r="G1747" s="45">
        <f>SUM(G1748:G1750)</f>
        <v>715645</v>
      </c>
      <c r="H1747" s="45">
        <f>SUM(H1748:H1750)</f>
        <v>715645</v>
      </c>
      <c r="I1747" s="45">
        <f>SUM(I1748:I1750)</f>
        <v>0</v>
      </c>
      <c r="J1747" s="45">
        <f>SUM(J1748:J1750)</f>
        <v>0</v>
      </c>
      <c r="K1747" s="50">
        <f t="shared" si="203"/>
        <v>715645</v>
      </c>
      <c r="L1747" s="73">
        <f t="shared" si="204"/>
        <v>100</v>
      </c>
      <c r="M1747" s="40">
        <f t="shared" si="205"/>
        <v>0</v>
      </c>
    </row>
    <row r="1748" spans="1:13" x14ac:dyDescent="0.2">
      <c r="A1748" s="4"/>
      <c r="B1748" s="4"/>
      <c r="C1748" s="4"/>
      <c r="D1748" s="12">
        <v>611110</v>
      </c>
      <c r="E1748" s="255"/>
      <c r="F1748" s="5" t="s">
        <v>255</v>
      </c>
      <c r="G1748" s="41">
        <v>488295</v>
      </c>
      <c r="H1748" s="41">
        <v>488295</v>
      </c>
      <c r="I1748" s="46"/>
      <c r="J1748" s="46"/>
      <c r="K1748" s="83">
        <f t="shared" si="203"/>
        <v>488295</v>
      </c>
      <c r="L1748" s="74">
        <f t="shared" si="204"/>
        <v>100</v>
      </c>
      <c r="M1748" s="41">
        <f t="shared" si="205"/>
        <v>0</v>
      </c>
    </row>
    <row r="1749" spans="1:13" x14ac:dyDescent="0.2">
      <c r="A1749" s="4"/>
      <c r="B1749" s="4"/>
      <c r="C1749" s="4"/>
      <c r="D1749" s="12">
        <v>611130</v>
      </c>
      <c r="E1749" s="255"/>
      <c r="F1749" s="5" t="s">
        <v>14</v>
      </c>
      <c r="G1749" s="41">
        <v>221850</v>
      </c>
      <c r="H1749" s="41">
        <v>221850</v>
      </c>
      <c r="I1749" s="46"/>
      <c r="J1749" s="46"/>
      <c r="K1749" s="83">
        <f t="shared" si="203"/>
        <v>221850</v>
      </c>
      <c r="L1749" s="74">
        <f t="shared" si="204"/>
        <v>100</v>
      </c>
      <c r="M1749" s="41">
        <f t="shared" si="205"/>
        <v>0</v>
      </c>
    </row>
    <row r="1750" spans="1:13" x14ac:dyDescent="0.2">
      <c r="A1750" s="4"/>
      <c r="B1750" s="4"/>
      <c r="C1750" s="4"/>
      <c r="D1750" s="12">
        <v>611155</v>
      </c>
      <c r="E1750" s="255"/>
      <c r="F1750" s="5" t="s">
        <v>18</v>
      </c>
      <c r="G1750" s="41">
        <v>5500</v>
      </c>
      <c r="H1750" s="41">
        <v>5500</v>
      </c>
      <c r="I1750" s="46"/>
      <c r="J1750" s="46"/>
      <c r="K1750" s="83">
        <f t="shared" si="203"/>
        <v>5500</v>
      </c>
      <c r="L1750" s="74">
        <f t="shared" si="204"/>
        <v>100</v>
      </c>
      <c r="M1750" s="41">
        <f t="shared" si="205"/>
        <v>0</v>
      </c>
    </row>
    <row r="1751" spans="1:13" x14ac:dyDescent="0.2">
      <c r="A1751" s="4"/>
      <c r="B1751" s="4"/>
      <c r="C1751" s="4"/>
      <c r="D1751" s="11">
        <v>611200</v>
      </c>
      <c r="E1751" s="257" t="s">
        <v>436</v>
      </c>
      <c r="F1751" s="10" t="s">
        <v>318</v>
      </c>
      <c r="G1751" s="45">
        <f>SUM(G1752:G1756)</f>
        <v>202775</v>
      </c>
      <c r="H1751" s="45">
        <f>SUM(H1752:H1756)</f>
        <v>202775</v>
      </c>
      <c r="I1751" s="45">
        <f>SUM(I1752:I1756)</f>
        <v>0</v>
      </c>
      <c r="J1751" s="45">
        <f>SUM(J1752:J1756)</f>
        <v>0</v>
      </c>
      <c r="K1751" s="50">
        <f t="shared" si="203"/>
        <v>202775</v>
      </c>
      <c r="L1751" s="73">
        <f t="shared" si="204"/>
        <v>100</v>
      </c>
      <c r="M1751" s="40">
        <f t="shared" si="205"/>
        <v>0</v>
      </c>
    </row>
    <row r="1752" spans="1:13" x14ac:dyDescent="0.2">
      <c r="A1752" s="4"/>
      <c r="B1752" s="4"/>
      <c r="C1752" s="4"/>
      <c r="D1752" s="12">
        <v>611211</v>
      </c>
      <c r="E1752" s="255"/>
      <c r="F1752" s="5" t="s">
        <v>310</v>
      </c>
      <c r="G1752" s="41">
        <v>71500</v>
      </c>
      <c r="H1752" s="41">
        <v>71500</v>
      </c>
      <c r="I1752" s="46"/>
      <c r="J1752" s="46"/>
      <c r="K1752" s="83">
        <f t="shared" si="203"/>
        <v>71500</v>
      </c>
      <c r="L1752" s="74">
        <f t="shared" si="204"/>
        <v>100</v>
      </c>
      <c r="M1752" s="41">
        <f t="shared" si="205"/>
        <v>0</v>
      </c>
    </row>
    <row r="1753" spans="1:13" x14ac:dyDescent="0.2">
      <c r="A1753" s="4"/>
      <c r="B1753" s="4"/>
      <c r="C1753" s="4"/>
      <c r="D1753" s="12">
        <v>611221</v>
      </c>
      <c r="E1753" s="255"/>
      <c r="F1753" s="5" t="s">
        <v>15</v>
      </c>
      <c r="G1753" s="41">
        <v>96800</v>
      </c>
      <c r="H1753" s="41">
        <v>96800</v>
      </c>
      <c r="I1753" s="46"/>
      <c r="J1753" s="46"/>
      <c r="K1753" s="83">
        <f t="shared" si="203"/>
        <v>96800</v>
      </c>
      <c r="L1753" s="74">
        <f t="shared" si="204"/>
        <v>100</v>
      </c>
      <c r="M1753" s="41">
        <f t="shared" si="205"/>
        <v>0</v>
      </c>
    </row>
    <row r="1754" spans="1:13" x14ac:dyDescent="0.2">
      <c r="A1754" s="4"/>
      <c r="B1754" s="4"/>
      <c r="C1754" s="4"/>
      <c r="D1754" s="4">
        <v>611224</v>
      </c>
      <c r="E1754" s="258"/>
      <c r="F1754" s="5" t="s">
        <v>16</v>
      </c>
      <c r="G1754" s="41">
        <v>19475</v>
      </c>
      <c r="H1754" s="41">
        <v>19475</v>
      </c>
      <c r="I1754" s="46"/>
      <c r="J1754" s="46"/>
      <c r="K1754" s="83">
        <f t="shared" si="203"/>
        <v>19475</v>
      </c>
      <c r="L1754" s="74">
        <f t="shared" si="204"/>
        <v>100</v>
      </c>
      <c r="M1754" s="41">
        <f t="shared" si="205"/>
        <v>0</v>
      </c>
    </row>
    <row r="1755" spans="1:13" x14ac:dyDescent="0.2">
      <c r="A1755" s="4"/>
      <c r="B1755" s="4"/>
      <c r="C1755" s="4"/>
      <c r="D1755" s="4">
        <v>611225</v>
      </c>
      <c r="E1755" s="258"/>
      <c r="F1755" s="5" t="s">
        <v>17</v>
      </c>
      <c r="G1755" s="41">
        <v>0</v>
      </c>
      <c r="H1755" s="41">
        <v>0</v>
      </c>
      <c r="I1755" s="46"/>
      <c r="J1755" s="46"/>
      <c r="K1755" s="83">
        <f t="shared" si="203"/>
        <v>0</v>
      </c>
      <c r="L1755" s="74" t="e">
        <f t="shared" si="204"/>
        <v>#DIV/0!</v>
      </c>
      <c r="M1755" s="41">
        <f t="shared" si="205"/>
        <v>0</v>
      </c>
    </row>
    <row r="1756" spans="1:13" x14ac:dyDescent="0.2">
      <c r="A1756" s="4"/>
      <c r="B1756" s="4"/>
      <c r="C1756" s="4"/>
      <c r="D1756" s="4">
        <v>611227</v>
      </c>
      <c r="E1756" s="258"/>
      <c r="F1756" s="5" t="s">
        <v>19</v>
      </c>
      <c r="G1756" s="41">
        <v>15000</v>
      </c>
      <c r="H1756" s="41">
        <v>15000</v>
      </c>
      <c r="I1756" s="46"/>
      <c r="J1756" s="46"/>
      <c r="K1756" s="83">
        <f t="shared" si="203"/>
        <v>15000</v>
      </c>
      <c r="L1756" s="74">
        <f t="shared" si="204"/>
        <v>100</v>
      </c>
      <c r="M1756" s="41">
        <f t="shared" si="205"/>
        <v>0</v>
      </c>
    </row>
    <row r="1757" spans="1:13" x14ac:dyDescent="0.2">
      <c r="A1757" s="4"/>
      <c r="B1757" s="4"/>
      <c r="C1757" s="4"/>
      <c r="D1757" s="9">
        <v>612100</v>
      </c>
      <c r="E1757" s="259" t="s">
        <v>436</v>
      </c>
      <c r="F1757" s="10" t="s">
        <v>20</v>
      </c>
      <c r="G1757" s="40">
        <v>35782</v>
      </c>
      <c r="H1757" s="40">
        <v>35782</v>
      </c>
      <c r="I1757" s="47"/>
      <c r="J1757" s="47"/>
      <c r="K1757" s="50">
        <f t="shared" si="203"/>
        <v>35782</v>
      </c>
      <c r="L1757" s="73">
        <f t="shared" si="204"/>
        <v>100</v>
      </c>
      <c r="M1757" s="40">
        <f t="shared" si="205"/>
        <v>0</v>
      </c>
    </row>
    <row r="1758" spans="1:13" x14ac:dyDescent="0.2">
      <c r="A1758" s="4"/>
      <c r="B1758" s="4"/>
      <c r="C1758" s="4"/>
      <c r="D1758" s="9">
        <v>613000</v>
      </c>
      <c r="E1758" s="259"/>
      <c r="F1758" s="10" t="s">
        <v>185</v>
      </c>
      <c r="G1758" s="45">
        <f>SUM(G1759+G1762+G1765+G1768+G1771+G1772+G1773+G1774+G1775)</f>
        <v>114915</v>
      </c>
      <c r="H1758" s="45">
        <f>SUM(H1759+H1762+H1765+H1768+H1771+H1772+H1773+H1774+H1775)</f>
        <v>114915</v>
      </c>
      <c r="I1758" s="45">
        <f t="shared" ref="I1758:K1758" si="206">SUM(I1759+I1762+I1765+I1768+I1771+I1772+I1773+I1774+I1775)</f>
        <v>0</v>
      </c>
      <c r="J1758" s="45">
        <f t="shared" si="206"/>
        <v>0</v>
      </c>
      <c r="K1758" s="45">
        <f t="shared" si="206"/>
        <v>114915</v>
      </c>
      <c r="L1758" s="73">
        <f t="shared" si="204"/>
        <v>100</v>
      </c>
      <c r="M1758" s="40">
        <f t="shared" si="205"/>
        <v>0</v>
      </c>
    </row>
    <row r="1759" spans="1:13" x14ac:dyDescent="0.2">
      <c r="A1759" s="4"/>
      <c r="B1759" s="4"/>
      <c r="C1759" s="4"/>
      <c r="D1759" s="11">
        <v>613100</v>
      </c>
      <c r="E1759" s="257" t="s">
        <v>436</v>
      </c>
      <c r="F1759" s="10" t="s">
        <v>175</v>
      </c>
      <c r="G1759" s="45">
        <f>SUM(G1760:G1761)</f>
        <v>9500</v>
      </c>
      <c r="H1759" s="45">
        <f>SUM(H1760:H1761)</f>
        <v>9500</v>
      </c>
      <c r="I1759" s="45">
        <f>SUM(I1760:I1761)</f>
        <v>0</v>
      </c>
      <c r="J1759" s="45">
        <f>SUM(J1760:J1761)</f>
        <v>0</v>
      </c>
      <c r="K1759" s="50">
        <f t="shared" si="203"/>
        <v>9500</v>
      </c>
      <c r="L1759" s="73">
        <f t="shared" si="204"/>
        <v>100</v>
      </c>
      <c r="M1759" s="40">
        <f t="shared" si="205"/>
        <v>0</v>
      </c>
    </row>
    <row r="1760" spans="1:13" x14ac:dyDescent="0.2">
      <c r="A1760" s="4"/>
      <c r="B1760" s="4"/>
      <c r="C1760" s="4"/>
      <c r="D1760" s="4">
        <v>613110</v>
      </c>
      <c r="E1760" s="258"/>
      <c r="F1760" s="5" t="s">
        <v>174</v>
      </c>
      <c r="G1760" s="41">
        <v>4500</v>
      </c>
      <c r="H1760" s="41">
        <v>4500</v>
      </c>
      <c r="I1760" s="46"/>
      <c r="J1760" s="46"/>
      <c r="K1760" s="83">
        <f t="shared" si="203"/>
        <v>4500</v>
      </c>
      <c r="L1760" s="74">
        <f t="shared" si="204"/>
        <v>100</v>
      </c>
      <c r="M1760" s="41">
        <f t="shared" si="205"/>
        <v>0</v>
      </c>
    </row>
    <row r="1761" spans="1:13" x14ac:dyDescent="0.2">
      <c r="A1761" s="4"/>
      <c r="B1761" s="4"/>
      <c r="C1761" s="4"/>
      <c r="D1761" s="4">
        <v>613120</v>
      </c>
      <c r="E1761" s="258"/>
      <c r="F1761" s="5" t="s">
        <v>22</v>
      </c>
      <c r="G1761" s="41">
        <v>5000</v>
      </c>
      <c r="H1761" s="41">
        <v>5000</v>
      </c>
      <c r="I1761" s="46"/>
      <c r="J1761" s="46"/>
      <c r="K1761" s="83">
        <f t="shared" si="203"/>
        <v>5000</v>
      </c>
      <c r="L1761" s="74">
        <f t="shared" si="204"/>
        <v>100</v>
      </c>
      <c r="M1761" s="41">
        <f t="shared" si="205"/>
        <v>0</v>
      </c>
    </row>
    <row r="1762" spans="1:13" x14ac:dyDescent="0.2">
      <c r="A1762" s="4"/>
      <c r="B1762" s="4"/>
      <c r="C1762" s="4"/>
      <c r="D1762" s="11">
        <v>613200</v>
      </c>
      <c r="E1762" s="257" t="s">
        <v>436</v>
      </c>
      <c r="F1762" s="10" t="s">
        <v>186</v>
      </c>
      <c r="G1762" s="45">
        <f>SUM(G1763:G1764)</f>
        <v>38500</v>
      </c>
      <c r="H1762" s="45">
        <f>SUM(H1763:H1764)</f>
        <v>38500</v>
      </c>
      <c r="I1762" s="45">
        <f>SUM(I1763:I1764)</f>
        <v>0</v>
      </c>
      <c r="J1762" s="45">
        <f>SUM(J1763:J1764)</f>
        <v>0</v>
      </c>
      <c r="K1762" s="50">
        <f t="shared" si="203"/>
        <v>38500</v>
      </c>
      <c r="L1762" s="73">
        <f t="shared" si="204"/>
        <v>100</v>
      </c>
      <c r="M1762" s="40">
        <f t="shared" si="205"/>
        <v>0</v>
      </c>
    </row>
    <row r="1763" spans="1:13" x14ac:dyDescent="0.2">
      <c r="A1763" s="4"/>
      <c r="B1763" s="4"/>
      <c r="C1763" s="4"/>
      <c r="D1763" s="4">
        <v>613211</v>
      </c>
      <c r="E1763" s="258"/>
      <c r="F1763" s="5" t="s">
        <v>187</v>
      </c>
      <c r="G1763" s="41">
        <v>8500</v>
      </c>
      <c r="H1763" s="41">
        <v>8500</v>
      </c>
      <c r="I1763" s="46"/>
      <c r="J1763" s="46"/>
      <c r="K1763" s="83">
        <f t="shared" si="203"/>
        <v>8500</v>
      </c>
      <c r="L1763" s="74">
        <f t="shared" si="204"/>
        <v>100</v>
      </c>
      <c r="M1763" s="41">
        <f t="shared" si="205"/>
        <v>0</v>
      </c>
    </row>
    <row r="1764" spans="1:13" x14ac:dyDescent="0.2">
      <c r="A1764" s="4"/>
      <c r="B1764" s="247"/>
      <c r="C1764" s="4"/>
      <c r="D1764" s="4">
        <v>613212</v>
      </c>
      <c r="E1764" s="258"/>
      <c r="F1764" s="5" t="s">
        <v>188</v>
      </c>
      <c r="G1764" s="41">
        <v>30000</v>
      </c>
      <c r="H1764" s="41">
        <v>30000</v>
      </c>
      <c r="I1764" s="46"/>
      <c r="J1764" s="46"/>
      <c r="K1764" s="83">
        <f t="shared" si="203"/>
        <v>30000</v>
      </c>
      <c r="L1764" s="74">
        <f t="shared" si="204"/>
        <v>100</v>
      </c>
      <c r="M1764" s="41">
        <f t="shared" si="205"/>
        <v>0</v>
      </c>
    </row>
    <row r="1765" spans="1:13" x14ac:dyDescent="0.2">
      <c r="A1765" s="4"/>
      <c r="B1765" s="247"/>
      <c r="C1765" s="4"/>
      <c r="D1765" s="11">
        <v>613300</v>
      </c>
      <c r="E1765" s="257" t="s">
        <v>436</v>
      </c>
      <c r="F1765" s="10" t="s">
        <v>319</v>
      </c>
      <c r="G1765" s="45">
        <f>SUM(G1766:G1767)</f>
        <v>6000</v>
      </c>
      <c r="H1765" s="45">
        <f>SUM(H1766:H1767)</f>
        <v>6000</v>
      </c>
      <c r="I1765" s="45">
        <f>SUM(I1766:I1767)</f>
        <v>0</v>
      </c>
      <c r="J1765" s="45">
        <f>SUM(J1766:J1767)</f>
        <v>0</v>
      </c>
      <c r="K1765" s="50">
        <f t="shared" si="203"/>
        <v>6000</v>
      </c>
      <c r="L1765" s="73">
        <f t="shared" si="204"/>
        <v>100</v>
      </c>
      <c r="M1765" s="40">
        <f t="shared" si="205"/>
        <v>0</v>
      </c>
    </row>
    <row r="1766" spans="1:13" ht="12.75" customHeight="1" x14ac:dyDescent="0.2">
      <c r="A1766" s="4"/>
      <c r="B1766" s="5"/>
      <c r="C1766" s="4"/>
      <c r="D1766" s="4">
        <v>613321</v>
      </c>
      <c r="E1766" s="258"/>
      <c r="F1766" s="5" t="s">
        <v>189</v>
      </c>
      <c r="G1766" s="41">
        <v>4000</v>
      </c>
      <c r="H1766" s="41">
        <v>4000</v>
      </c>
      <c r="I1766" s="46"/>
      <c r="J1766" s="46"/>
      <c r="K1766" s="83">
        <f t="shared" si="203"/>
        <v>4000</v>
      </c>
      <c r="L1766" s="74">
        <f t="shared" si="204"/>
        <v>100</v>
      </c>
      <c r="M1766" s="41">
        <f t="shared" si="205"/>
        <v>0</v>
      </c>
    </row>
    <row r="1767" spans="1:13" x14ac:dyDescent="0.2">
      <c r="A1767" s="4"/>
      <c r="B1767" s="5"/>
      <c r="C1767" s="4"/>
      <c r="D1767" s="4">
        <v>613311</v>
      </c>
      <c r="E1767" s="258"/>
      <c r="F1767" s="5" t="s">
        <v>206</v>
      </c>
      <c r="G1767" s="41">
        <v>2000</v>
      </c>
      <c r="H1767" s="41">
        <v>2000</v>
      </c>
      <c r="I1767" s="46"/>
      <c r="J1767" s="46"/>
      <c r="K1767" s="83">
        <f t="shared" si="203"/>
        <v>2000</v>
      </c>
      <c r="L1767" s="74">
        <f t="shared" si="204"/>
        <v>100</v>
      </c>
      <c r="M1767" s="41">
        <f t="shared" si="205"/>
        <v>0</v>
      </c>
    </row>
    <row r="1768" spans="1:13" x14ac:dyDescent="0.2">
      <c r="A1768" s="4"/>
      <c r="B1768" s="85"/>
      <c r="C1768" s="4"/>
      <c r="D1768" s="11">
        <v>613400</v>
      </c>
      <c r="E1768" s="257" t="s">
        <v>436</v>
      </c>
      <c r="F1768" s="10" t="s">
        <v>190</v>
      </c>
      <c r="G1768" s="45">
        <f>SUM(G1769:G1770)</f>
        <v>16000</v>
      </c>
      <c r="H1768" s="45">
        <f>SUM(H1769:H1770)</f>
        <v>16000</v>
      </c>
      <c r="I1768" s="45">
        <f>SUM(I1769:I1770)</f>
        <v>0</v>
      </c>
      <c r="J1768" s="45">
        <f>SUM(J1769:J1770)</f>
        <v>0</v>
      </c>
      <c r="K1768" s="50">
        <f t="shared" si="203"/>
        <v>16000</v>
      </c>
      <c r="L1768" s="73">
        <f t="shared" si="204"/>
        <v>100</v>
      </c>
      <c r="M1768" s="40">
        <f t="shared" si="205"/>
        <v>0</v>
      </c>
    </row>
    <row r="1769" spans="1:13" x14ac:dyDescent="0.2">
      <c r="A1769" s="4"/>
      <c r="B1769" s="5"/>
      <c r="C1769" s="4"/>
      <c r="D1769" s="4">
        <v>613410</v>
      </c>
      <c r="E1769" s="258"/>
      <c r="F1769" s="5" t="s">
        <v>191</v>
      </c>
      <c r="G1769" s="41">
        <v>8000</v>
      </c>
      <c r="H1769" s="41">
        <v>8000</v>
      </c>
      <c r="I1769" s="46">
        <v>0</v>
      </c>
      <c r="J1769" s="46"/>
      <c r="K1769" s="83">
        <f t="shared" si="203"/>
        <v>8000</v>
      </c>
      <c r="L1769" s="74">
        <f t="shared" si="204"/>
        <v>100</v>
      </c>
      <c r="M1769" s="41">
        <f t="shared" si="205"/>
        <v>0</v>
      </c>
    </row>
    <row r="1770" spans="1:13" x14ac:dyDescent="0.2">
      <c r="A1770" s="4"/>
      <c r="B1770" s="3"/>
      <c r="C1770" s="4"/>
      <c r="D1770" s="4">
        <v>613430</v>
      </c>
      <c r="E1770" s="258"/>
      <c r="F1770" s="5" t="s">
        <v>192</v>
      </c>
      <c r="G1770" s="41">
        <v>8000</v>
      </c>
      <c r="H1770" s="41">
        <v>8000</v>
      </c>
      <c r="I1770" s="46">
        <v>0</v>
      </c>
      <c r="J1770" s="46"/>
      <c r="K1770" s="83">
        <f t="shared" si="203"/>
        <v>8000</v>
      </c>
      <c r="L1770" s="74">
        <f t="shared" si="204"/>
        <v>100</v>
      </c>
      <c r="M1770" s="41">
        <f t="shared" si="205"/>
        <v>0</v>
      </c>
    </row>
    <row r="1771" spans="1:13" x14ac:dyDescent="0.2">
      <c r="A1771" s="5"/>
      <c r="B1771" s="4"/>
      <c r="C1771" s="4"/>
      <c r="D1771" s="11">
        <v>613500</v>
      </c>
      <c r="E1771" s="257"/>
      <c r="F1771" s="10" t="s">
        <v>26</v>
      </c>
      <c r="G1771" s="40">
        <v>0</v>
      </c>
      <c r="H1771" s="40">
        <v>0</v>
      </c>
      <c r="I1771" s="47"/>
      <c r="J1771" s="47"/>
      <c r="K1771" s="50">
        <f t="shared" si="203"/>
        <v>0</v>
      </c>
      <c r="L1771" s="73" t="e">
        <f t="shared" si="204"/>
        <v>#DIV/0!</v>
      </c>
      <c r="M1771" s="40">
        <f t="shared" si="205"/>
        <v>0</v>
      </c>
    </row>
    <row r="1772" spans="1:13" x14ac:dyDescent="0.2">
      <c r="A1772" s="5"/>
      <c r="B1772" s="4"/>
      <c r="C1772" s="4"/>
      <c r="D1772" s="11">
        <v>613600</v>
      </c>
      <c r="E1772" s="257" t="s">
        <v>436</v>
      </c>
      <c r="F1772" s="10" t="s">
        <v>566</v>
      </c>
      <c r="G1772" s="40">
        <v>1000</v>
      </c>
      <c r="H1772" s="40">
        <v>1000</v>
      </c>
      <c r="I1772" s="47"/>
      <c r="J1772" s="47"/>
      <c r="K1772" s="50">
        <f t="shared" si="203"/>
        <v>1000</v>
      </c>
      <c r="L1772" s="73">
        <f t="shared" si="204"/>
        <v>100</v>
      </c>
      <c r="M1772" s="40">
        <f t="shared" si="205"/>
        <v>0</v>
      </c>
    </row>
    <row r="1773" spans="1:13" x14ac:dyDescent="0.2">
      <c r="A1773" s="5"/>
      <c r="B1773" s="4"/>
      <c r="C1773" s="4"/>
      <c r="D1773" s="11">
        <v>613700</v>
      </c>
      <c r="E1773" s="257" t="s">
        <v>436</v>
      </c>
      <c r="F1773" s="10" t="s">
        <v>28</v>
      </c>
      <c r="G1773" s="40">
        <v>6000</v>
      </c>
      <c r="H1773" s="40">
        <v>6000</v>
      </c>
      <c r="I1773" s="47">
        <v>0</v>
      </c>
      <c r="J1773" s="47"/>
      <c r="K1773" s="50">
        <f t="shared" si="203"/>
        <v>6000</v>
      </c>
      <c r="L1773" s="73">
        <f t="shared" si="204"/>
        <v>100</v>
      </c>
      <c r="M1773" s="40">
        <f t="shared" si="205"/>
        <v>0</v>
      </c>
    </row>
    <row r="1774" spans="1:13" x14ac:dyDescent="0.2">
      <c r="A1774" s="85"/>
      <c r="B1774" s="4"/>
      <c r="C1774" s="4"/>
      <c r="D1774" s="11">
        <v>613810</v>
      </c>
      <c r="E1774" s="257"/>
      <c r="F1774" s="10" t="s">
        <v>201</v>
      </c>
      <c r="G1774" s="40"/>
      <c r="H1774" s="40">
        <v>0</v>
      </c>
      <c r="I1774" s="40"/>
      <c r="J1774" s="40">
        <v>0</v>
      </c>
      <c r="K1774" s="50">
        <f t="shared" si="203"/>
        <v>0</v>
      </c>
      <c r="L1774" s="73" t="e">
        <f t="shared" si="204"/>
        <v>#DIV/0!</v>
      </c>
      <c r="M1774" s="40">
        <f t="shared" si="205"/>
        <v>0</v>
      </c>
    </row>
    <row r="1775" spans="1:13" ht="33.75" x14ac:dyDescent="0.2">
      <c r="A1775" s="3"/>
      <c r="B1775" s="4"/>
      <c r="C1775" s="4"/>
      <c r="D1775" s="11">
        <v>613900</v>
      </c>
      <c r="E1775" s="257" t="s">
        <v>436</v>
      </c>
      <c r="F1775" s="14" t="s">
        <v>284</v>
      </c>
      <c r="G1775" s="45">
        <f>SUM(G1776:G1783)</f>
        <v>37915</v>
      </c>
      <c r="H1775" s="45">
        <f>SUM(H1776:H1783)</f>
        <v>37915</v>
      </c>
      <c r="I1775" s="45">
        <f>SUM(I1776:I1783)</f>
        <v>0</v>
      </c>
      <c r="J1775" s="45">
        <f>SUM(J1776:J1783)</f>
        <v>0</v>
      </c>
      <c r="K1775" s="50">
        <f t="shared" si="203"/>
        <v>37915</v>
      </c>
      <c r="L1775" s="73">
        <f t="shared" si="204"/>
        <v>100</v>
      </c>
      <c r="M1775" s="40">
        <f t="shared" si="205"/>
        <v>0</v>
      </c>
    </row>
    <row r="1776" spans="1:13" x14ac:dyDescent="0.2">
      <c r="A1776" s="4"/>
      <c r="B1776" s="4"/>
      <c r="C1776" s="4"/>
      <c r="D1776" s="18">
        <v>613910</v>
      </c>
      <c r="E1776" s="256"/>
      <c r="F1776" s="1" t="s">
        <v>194</v>
      </c>
      <c r="G1776" s="41">
        <v>1000</v>
      </c>
      <c r="H1776" s="41">
        <v>1000</v>
      </c>
      <c r="I1776" s="46"/>
      <c r="J1776" s="46"/>
      <c r="K1776" s="83">
        <f t="shared" si="203"/>
        <v>1000</v>
      </c>
      <c r="L1776" s="74">
        <f t="shared" si="204"/>
        <v>100</v>
      </c>
      <c r="M1776" s="41">
        <f t="shared" si="205"/>
        <v>0</v>
      </c>
    </row>
    <row r="1777" spans="1:16" x14ac:dyDescent="0.2">
      <c r="A1777" s="4"/>
      <c r="B1777" s="4"/>
      <c r="C1777" s="4"/>
      <c r="D1777" s="18">
        <v>613914</v>
      </c>
      <c r="E1777" s="256"/>
      <c r="F1777" s="1" t="s">
        <v>195</v>
      </c>
      <c r="G1777" s="41"/>
      <c r="H1777" s="41"/>
      <c r="I1777" s="46"/>
      <c r="J1777" s="46"/>
      <c r="K1777" s="83">
        <f t="shared" si="203"/>
        <v>0</v>
      </c>
      <c r="L1777" s="74" t="e">
        <f t="shared" si="204"/>
        <v>#DIV/0!</v>
      </c>
      <c r="M1777" s="41">
        <f t="shared" si="205"/>
        <v>0</v>
      </c>
    </row>
    <row r="1778" spans="1:16" x14ac:dyDescent="0.2">
      <c r="A1778" s="4"/>
      <c r="B1778" s="4"/>
      <c r="C1778" s="4"/>
      <c r="D1778" s="18">
        <v>613920</v>
      </c>
      <c r="E1778" s="256"/>
      <c r="F1778" s="1" t="s">
        <v>104</v>
      </c>
      <c r="G1778" s="41">
        <v>3000</v>
      </c>
      <c r="H1778" s="41">
        <v>3000</v>
      </c>
      <c r="I1778" s="46"/>
      <c r="J1778" s="46"/>
      <c r="K1778" s="83">
        <f t="shared" si="203"/>
        <v>3000</v>
      </c>
      <c r="L1778" s="74">
        <f t="shared" si="204"/>
        <v>100</v>
      </c>
      <c r="M1778" s="41">
        <f t="shared" si="205"/>
        <v>0</v>
      </c>
    </row>
    <row r="1779" spans="1:16" x14ac:dyDescent="0.2">
      <c r="A1779" s="4"/>
      <c r="B1779" s="4"/>
      <c r="C1779" s="4"/>
      <c r="D1779" s="18">
        <v>613974</v>
      </c>
      <c r="E1779" s="256"/>
      <c r="F1779" s="1" t="s">
        <v>250</v>
      </c>
      <c r="G1779" s="41"/>
      <c r="H1779" s="41">
        <v>0</v>
      </c>
      <c r="I1779" s="46"/>
      <c r="J1779" s="46"/>
      <c r="K1779" s="83">
        <f t="shared" si="203"/>
        <v>0</v>
      </c>
      <c r="L1779" s="74" t="e">
        <f t="shared" si="204"/>
        <v>#DIV/0!</v>
      </c>
      <c r="M1779" s="41">
        <f t="shared" si="205"/>
        <v>0</v>
      </c>
    </row>
    <row r="1780" spans="1:16" ht="22.5" x14ac:dyDescent="0.2">
      <c r="A1780" s="4"/>
      <c r="B1780" s="4"/>
      <c r="C1780" s="4"/>
      <c r="D1780" s="4">
        <v>613976</v>
      </c>
      <c r="E1780" s="258"/>
      <c r="F1780" s="1" t="s">
        <v>322</v>
      </c>
      <c r="G1780" s="41">
        <v>24934</v>
      </c>
      <c r="H1780" s="41">
        <v>24934</v>
      </c>
      <c r="I1780" s="46"/>
      <c r="J1780" s="46"/>
      <c r="K1780" s="83">
        <f t="shared" si="203"/>
        <v>24934</v>
      </c>
      <c r="L1780" s="74">
        <f t="shared" si="204"/>
        <v>100</v>
      </c>
      <c r="M1780" s="41">
        <f t="shared" si="205"/>
        <v>0</v>
      </c>
    </row>
    <row r="1781" spans="1:16" x14ac:dyDescent="0.2">
      <c r="A1781" s="4"/>
      <c r="B1781" s="4"/>
      <c r="C1781" s="4"/>
      <c r="D1781" s="4">
        <v>613980</v>
      </c>
      <c r="E1781" s="258"/>
      <c r="F1781" s="1" t="s">
        <v>261</v>
      </c>
      <c r="G1781" s="41">
        <v>4387</v>
      </c>
      <c r="H1781" s="41">
        <v>4387</v>
      </c>
      <c r="I1781" s="46"/>
      <c r="J1781" s="46"/>
      <c r="K1781" s="83">
        <f t="shared" si="203"/>
        <v>4387</v>
      </c>
      <c r="L1781" s="74">
        <f t="shared" si="204"/>
        <v>100</v>
      </c>
      <c r="M1781" s="41">
        <f t="shared" si="205"/>
        <v>0</v>
      </c>
    </row>
    <row r="1782" spans="1:16" ht="22.5" x14ac:dyDescent="0.2">
      <c r="A1782" s="4"/>
      <c r="B1782" s="4"/>
      <c r="C1782" s="4"/>
      <c r="D1782" s="4">
        <v>613983</v>
      </c>
      <c r="E1782" s="258"/>
      <c r="F1782" s="1" t="s">
        <v>252</v>
      </c>
      <c r="G1782" s="41">
        <v>2594</v>
      </c>
      <c r="H1782" s="41">
        <v>2594</v>
      </c>
      <c r="I1782" s="46"/>
      <c r="J1782" s="46"/>
      <c r="K1782" s="83">
        <f t="shared" si="203"/>
        <v>2594</v>
      </c>
      <c r="L1782" s="74">
        <f t="shared" si="204"/>
        <v>100</v>
      </c>
      <c r="M1782" s="41">
        <f t="shared" si="205"/>
        <v>0</v>
      </c>
    </row>
    <row r="1783" spans="1:16" x14ac:dyDescent="0.2">
      <c r="A1783" s="4"/>
      <c r="B1783" s="4"/>
      <c r="C1783" s="4"/>
      <c r="D1783" s="4">
        <v>613991</v>
      </c>
      <c r="E1783" s="258"/>
      <c r="F1783" s="1" t="s">
        <v>67</v>
      </c>
      <c r="G1783" s="41">
        <v>2000</v>
      </c>
      <c r="H1783" s="41">
        <v>2000</v>
      </c>
      <c r="I1783" s="46"/>
      <c r="J1783" s="46"/>
      <c r="K1783" s="83">
        <f t="shared" si="203"/>
        <v>2000</v>
      </c>
      <c r="L1783" s="74">
        <f t="shared" si="204"/>
        <v>100</v>
      </c>
      <c r="M1783" s="41">
        <f t="shared" si="205"/>
        <v>0</v>
      </c>
    </row>
    <row r="1784" spans="1:16" x14ac:dyDescent="0.2">
      <c r="A1784" s="4"/>
      <c r="B1784" s="4"/>
      <c r="C1784" s="4"/>
      <c r="D1784" s="66">
        <v>821000</v>
      </c>
      <c r="E1784" s="306" t="s">
        <v>436</v>
      </c>
      <c r="F1784" s="67" t="s">
        <v>240</v>
      </c>
      <c r="G1784" s="88">
        <f>SUM(G1785:G1788)</f>
        <v>42500</v>
      </c>
      <c r="H1784" s="88">
        <f>SUM(H1785:H1788)</f>
        <v>42500</v>
      </c>
      <c r="I1784" s="88">
        <f>SUM(I1785:I1788)</f>
        <v>0</v>
      </c>
      <c r="J1784" s="88">
        <f>SUM(J1785:J1788)</f>
        <v>0</v>
      </c>
      <c r="K1784" s="87">
        <f t="shared" si="203"/>
        <v>42500</v>
      </c>
      <c r="L1784" s="76">
        <f t="shared" si="204"/>
        <v>100</v>
      </c>
      <c r="M1784" s="7">
        <f t="shared" si="205"/>
        <v>0</v>
      </c>
    </row>
    <row r="1785" spans="1:16" x14ac:dyDescent="0.2">
      <c r="A1785" s="4"/>
      <c r="B1785" s="4"/>
      <c r="C1785" s="4"/>
      <c r="D1785" s="4">
        <v>821310</v>
      </c>
      <c r="E1785" s="256" t="s">
        <v>436</v>
      </c>
      <c r="F1785" s="1" t="s">
        <v>229</v>
      </c>
      <c r="G1785" s="48">
        <v>20500</v>
      </c>
      <c r="H1785" s="48">
        <v>20500</v>
      </c>
      <c r="I1785" s="83"/>
      <c r="J1785" s="83"/>
      <c r="K1785" s="83">
        <f t="shared" si="203"/>
        <v>20500</v>
      </c>
      <c r="L1785" s="74">
        <f t="shared" si="204"/>
        <v>100</v>
      </c>
      <c r="M1785" s="41">
        <f t="shared" si="205"/>
        <v>0</v>
      </c>
      <c r="N1785" s="438"/>
      <c r="O1785" s="439"/>
      <c r="P1785" s="440"/>
    </row>
    <row r="1786" spans="1:16" x14ac:dyDescent="0.2">
      <c r="A1786" s="4"/>
      <c r="B1786" s="4"/>
      <c r="C1786" s="4"/>
      <c r="D1786" s="4">
        <v>821400</v>
      </c>
      <c r="E1786" s="256" t="s">
        <v>436</v>
      </c>
      <c r="F1786" s="1" t="s">
        <v>234</v>
      </c>
      <c r="G1786" s="48"/>
      <c r="H1786" s="48"/>
      <c r="I1786" s="83"/>
      <c r="J1786" s="83"/>
      <c r="K1786" s="83">
        <f t="shared" si="203"/>
        <v>0</v>
      </c>
      <c r="L1786" s="74" t="e">
        <f t="shared" si="204"/>
        <v>#DIV/0!</v>
      </c>
      <c r="M1786" s="41">
        <f t="shared" si="205"/>
        <v>0</v>
      </c>
    </row>
    <row r="1787" spans="1:16" x14ac:dyDescent="0.2">
      <c r="A1787" s="4"/>
      <c r="B1787" s="4"/>
      <c r="C1787" s="4"/>
      <c r="D1787" s="4">
        <v>821500</v>
      </c>
      <c r="E1787" s="256" t="s">
        <v>436</v>
      </c>
      <c r="F1787" s="1" t="s">
        <v>567</v>
      </c>
      <c r="G1787" s="48">
        <v>2000</v>
      </c>
      <c r="H1787" s="48">
        <v>2000</v>
      </c>
      <c r="I1787" s="83"/>
      <c r="J1787" s="83"/>
      <c r="K1787" s="83">
        <f t="shared" si="203"/>
        <v>2000</v>
      </c>
      <c r="L1787" s="74">
        <f t="shared" si="204"/>
        <v>100</v>
      </c>
      <c r="M1787" s="41">
        <f t="shared" si="205"/>
        <v>0</v>
      </c>
    </row>
    <row r="1788" spans="1:16" x14ac:dyDescent="0.2">
      <c r="A1788" s="4"/>
      <c r="B1788" s="4"/>
      <c r="C1788" s="4"/>
      <c r="D1788" s="4">
        <v>821610</v>
      </c>
      <c r="E1788" s="255" t="s">
        <v>436</v>
      </c>
      <c r="F1788" s="1" t="s">
        <v>321</v>
      </c>
      <c r="G1788" s="41">
        <v>20000</v>
      </c>
      <c r="H1788" s="41">
        <v>20000</v>
      </c>
      <c r="I1788" s="46"/>
      <c r="J1788" s="310"/>
      <c r="K1788" s="83">
        <f t="shared" si="203"/>
        <v>20000</v>
      </c>
      <c r="L1788" s="74">
        <f t="shared" si="204"/>
        <v>100</v>
      </c>
      <c r="M1788" s="41">
        <f t="shared" si="205"/>
        <v>0</v>
      </c>
      <c r="N1788" s="438"/>
      <c r="O1788" s="439"/>
    </row>
    <row r="1789" spans="1:16" x14ac:dyDescent="0.2">
      <c r="A1789" s="4"/>
      <c r="B1789" s="4"/>
      <c r="C1789" s="4"/>
      <c r="D1789" s="4"/>
      <c r="E1789" s="258"/>
      <c r="F1789" s="2" t="s">
        <v>46</v>
      </c>
      <c r="G1789" s="89">
        <v>25</v>
      </c>
      <c r="H1789" s="89">
        <v>25</v>
      </c>
      <c r="I1789" s="90"/>
      <c r="J1789" s="90"/>
      <c r="K1789" s="491">
        <f t="shared" si="203"/>
        <v>25</v>
      </c>
      <c r="L1789" s="76">
        <f t="shared" si="204"/>
        <v>100</v>
      </c>
      <c r="M1789" s="7">
        <f t="shared" si="205"/>
        <v>0</v>
      </c>
      <c r="N1789" s="440"/>
    </row>
    <row r="1790" spans="1:16" x14ac:dyDescent="0.2">
      <c r="A1790" s="242"/>
      <c r="B1790" s="212"/>
      <c r="C1790" s="212"/>
      <c r="E1790" s="274"/>
      <c r="F1790" s="21"/>
      <c r="G1790" s="51"/>
      <c r="H1790" s="51"/>
      <c r="I1790" s="51"/>
      <c r="J1790" s="51"/>
      <c r="K1790" s="51"/>
      <c r="L1790" s="31"/>
      <c r="M1790" s="22"/>
    </row>
    <row r="1791" spans="1:16" x14ac:dyDescent="0.2">
      <c r="A1791" s="244"/>
      <c r="B1791" s="28"/>
      <c r="C1791" s="28"/>
      <c r="E1791" s="274"/>
      <c r="F1791" s="21"/>
      <c r="G1791" s="57"/>
      <c r="H1791" s="57"/>
      <c r="I1791" s="57"/>
      <c r="J1791" s="57"/>
      <c r="K1791" s="57"/>
      <c r="L1791" s="35"/>
      <c r="M1791" s="23"/>
      <c r="O1791" s="36"/>
    </row>
    <row r="1792" spans="1:16" ht="12.75" customHeight="1" x14ac:dyDescent="0.2">
      <c r="A1792" s="5" t="s">
        <v>48</v>
      </c>
      <c r="B1792" s="5" t="s">
        <v>49</v>
      </c>
      <c r="C1792" s="5" t="s">
        <v>50</v>
      </c>
      <c r="D1792" s="3" t="s">
        <v>7</v>
      </c>
      <c r="E1792" s="81" t="s">
        <v>130</v>
      </c>
      <c r="F1792" s="3" t="s">
        <v>51</v>
      </c>
      <c r="G1792" s="520" t="s">
        <v>557</v>
      </c>
      <c r="H1792" s="514" t="s">
        <v>328</v>
      </c>
      <c r="I1792" s="514" t="s">
        <v>500</v>
      </c>
      <c r="J1792" s="516" t="s">
        <v>324</v>
      </c>
      <c r="K1792" s="512" t="s">
        <v>583</v>
      </c>
      <c r="L1792" s="15" t="s">
        <v>52</v>
      </c>
      <c r="M1792" s="3" t="s">
        <v>123</v>
      </c>
    </row>
    <row r="1793" spans="1:13" ht="33.75" customHeight="1" x14ac:dyDescent="0.2">
      <c r="A1793" s="5" t="s">
        <v>53</v>
      </c>
      <c r="B1793" s="5"/>
      <c r="C1793" s="5" t="s">
        <v>54</v>
      </c>
      <c r="D1793" s="3" t="s">
        <v>11</v>
      </c>
      <c r="E1793" s="81" t="s">
        <v>131</v>
      </c>
      <c r="F1793" s="3" t="s">
        <v>55</v>
      </c>
      <c r="G1793" s="522"/>
      <c r="H1793" s="515"/>
      <c r="I1793" s="513"/>
      <c r="J1793" s="517"/>
      <c r="K1793" s="523"/>
      <c r="L1793" s="15" t="s">
        <v>325</v>
      </c>
      <c r="M1793" s="3" t="s">
        <v>326</v>
      </c>
    </row>
    <row r="1794" spans="1:13" x14ac:dyDescent="0.2">
      <c r="A1794" s="4">
        <v>1</v>
      </c>
      <c r="B1794" s="4">
        <v>2</v>
      </c>
      <c r="C1794" s="85">
        <v>3</v>
      </c>
      <c r="D1794" s="85">
        <v>4</v>
      </c>
      <c r="E1794" s="275">
        <v>5</v>
      </c>
      <c r="F1794" s="85">
        <v>6</v>
      </c>
      <c r="G1794" s="85">
        <v>7</v>
      </c>
      <c r="H1794" s="85">
        <v>8</v>
      </c>
      <c r="I1794" s="85">
        <v>9</v>
      </c>
      <c r="J1794" s="85">
        <v>10</v>
      </c>
      <c r="K1794" s="209" t="s">
        <v>327</v>
      </c>
      <c r="L1794" s="86">
        <v>12</v>
      </c>
      <c r="M1794" s="85">
        <v>13</v>
      </c>
    </row>
    <row r="1795" spans="1:13" x14ac:dyDescent="0.2">
      <c r="A1795" s="4">
        <v>16</v>
      </c>
      <c r="B1795" s="4"/>
      <c r="C1795" s="5"/>
      <c r="D1795" s="3"/>
      <c r="E1795" s="81"/>
      <c r="F1795" s="10" t="s">
        <v>80</v>
      </c>
      <c r="G1795" s="41"/>
      <c r="H1795" s="41"/>
      <c r="I1795" s="46"/>
      <c r="J1795" s="46"/>
      <c r="K1795" s="46"/>
      <c r="L1795" s="27"/>
      <c r="M1795" s="5"/>
    </row>
    <row r="1796" spans="1:13" x14ac:dyDescent="0.2">
      <c r="A1796" s="242"/>
      <c r="B1796" s="3" t="s">
        <v>65</v>
      </c>
      <c r="C1796" s="3" t="s">
        <v>93</v>
      </c>
      <c r="D1796" s="3"/>
      <c r="E1796" s="81"/>
      <c r="F1796" s="9" t="s">
        <v>5</v>
      </c>
      <c r="G1796" s="41"/>
      <c r="H1796" s="41"/>
      <c r="I1796" s="46"/>
      <c r="J1796" s="46"/>
      <c r="K1796" s="46"/>
      <c r="L1796" s="27"/>
      <c r="M1796" s="5"/>
    </row>
    <row r="1797" spans="1:13" x14ac:dyDescent="0.2">
      <c r="A1797" s="244"/>
      <c r="B1797" s="4"/>
      <c r="C1797" s="4"/>
      <c r="D1797" s="4"/>
      <c r="E1797" s="258"/>
      <c r="F1797" s="2" t="s">
        <v>275</v>
      </c>
      <c r="G1797" s="7">
        <f>SUM(G1798+G1836)</f>
        <v>1504114</v>
      </c>
      <c r="H1797" s="7">
        <f>SUM(H1798+H1836)</f>
        <v>1353357</v>
      </c>
      <c r="I1797" s="7">
        <f>SUM(I1798+I1836)</f>
        <v>757</v>
      </c>
      <c r="J1797" s="7">
        <f>SUM(J1798+J1836)</f>
        <v>150000</v>
      </c>
      <c r="K1797" s="84">
        <f t="shared" ref="K1797:K1839" si="207">SUM(H1797:J1797)</f>
        <v>1504114</v>
      </c>
      <c r="L1797" s="76">
        <f t="shared" ref="L1797:L1839" si="208">K1797/G1797*100</f>
        <v>100</v>
      </c>
      <c r="M1797" s="7">
        <f t="shared" ref="M1797:M1839" si="209">K1797-G1797</f>
        <v>0</v>
      </c>
    </row>
    <row r="1798" spans="1:13" x14ac:dyDescent="0.2">
      <c r="A1798" s="5"/>
      <c r="B1798" s="4"/>
      <c r="C1798" s="4"/>
      <c r="D1798" s="64">
        <v>610000</v>
      </c>
      <c r="E1798" s="259"/>
      <c r="F1798" s="65" t="s">
        <v>242</v>
      </c>
      <c r="G1798" s="7">
        <f>SUM(G1799+G1810+G1811)</f>
        <v>1329114</v>
      </c>
      <c r="H1798" s="7">
        <f>SUM(H1799+H1810+H1811)</f>
        <v>1328357</v>
      </c>
      <c r="I1798" s="7">
        <f>SUM(I1799+I1810+I1811)</f>
        <v>757</v>
      </c>
      <c r="J1798" s="7">
        <f>SUM(J1799+J1810+J1811)</f>
        <v>0</v>
      </c>
      <c r="K1798" s="84">
        <f t="shared" si="207"/>
        <v>1329114</v>
      </c>
      <c r="L1798" s="76">
        <f t="shared" si="208"/>
        <v>100</v>
      </c>
      <c r="M1798" s="7">
        <f t="shared" si="209"/>
        <v>0</v>
      </c>
    </row>
    <row r="1799" spans="1:13" x14ac:dyDescent="0.2">
      <c r="A1799" s="5"/>
      <c r="B1799" s="4"/>
      <c r="C1799" s="4"/>
      <c r="D1799" s="9">
        <v>611000</v>
      </c>
      <c r="E1799" s="259"/>
      <c r="F1799" s="10" t="s">
        <v>13</v>
      </c>
      <c r="G1799" s="40">
        <f>SUM(G1800+G1804)</f>
        <v>1205025</v>
      </c>
      <c r="H1799" s="40">
        <f>SUM(H1800+H1804)</f>
        <v>1205025</v>
      </c>
      <c r="I1799" s="40">
        <f>SUM(I1800+I1804)</f>
        <v>0</v>
      </c>
      <c r="J1799" s="40">
        <f>SUM(J1800+J1804)</f>
        <v>0</v>
      </c>
      <c r="K1799" s="47">
        <f t="shared" si="207"/>
        <v>1205025</v>
      </c>
      <c r="L1799" s="73">
        <f t="shared" si="208"/>
        <v>100</v>
      </c>
      <c r="M1799" s="40">
        <f t="shared" si="209"/>
        <v>0</v>
      </c>
    </row>
    <row r="1800" spans="1:13" x14ac:dyDescent="0.2">
      <c r="A1800" s="4"/>
      <c r="B1800" s="4"/>
      <c r="C1800" s="4"/>
      <c r="D1800" s="11">
        <v>611100</v>
      </c>
      <c r="E1800" s="257" t="s">
        <v>436</v>
      </c>
      <c r="F1800" s="10" t="s">
        <v>317</v>
      </c>
      <c r="G1800" s="40">
        <f>SUM(G1801:G1803)</f>
        <v>971542</v>
      </c>
      <c r="H1800" s="40">
        <f>SUM(H1801:H1803)</f>
        <v>971542</v>
      </c>
      <c r="I1800" s="40">
        <f>SUM(I1801:I1803)</f>
        <v>0</v>
      </c>
      <c r="J1800" s="40">
        <f>SUM(J1801:J1803)</f>
        <v>0</v>
      </c>
      <c r="K1800" s="47">
        <f t="shared" si="207"/>
        <v>971542</v>
      </c>
      <c r="L1800" s="73">
        <f t="shared" si="208"/>
        <v>100</v>
      </c>
      <c r="M1800" s="40">
        <f t="shared" si="209"/>
        <v>0</v>
      </c>
    </row>
    <row r="1801" spans="1:13" x14ac:dyDescent="0.2">
      <c r="A1801" s="4"/>
      <c r="B1801" s="4"/>
      <c r="C1801" s="4"/>
      <c r="D1801" s="12">
        <v>611110</v>
      </c>
      <c r="E1801" s="255"/>
      <c r="F1801" s="5" t="s">
        <v>255</v>
      </c>
      <c r="G1801" s="41">
        <v>660364</v>
      </c>
      <c r="H1801" s="41">
        <v>660364</v>
      </c>
      <c r="I1801" s="46"/>
      <c r="J1801" s="46"/>
      <c r="K1801" s="46">
        <f t="shared" si="207"/>
        <v>660364</v>
      </c>
      <c r="L1801" s="74">
        <f t="shared" si="208"/>
        <v>100</v>
      </c>
      <c r="M1801" s="41">
        <f t="shared" si="209"/>
        <v>0</v>
      </c>
    </row>
    <row r="1802" spans="1:13" x14ac:dyDescent="0.2">
      <c r="A1802" s="4"/>
      <c r="B1802" s="4"/>
      <c r="C1802" s="4"/>
      <c r="D1802" s="12">
        <v>611130</v>
      </c>
      <c r="E1802" s="255"/>
      <c r="F1802" s="5" t="s">
        <v>14</v>
      </c>
      <c r="G1802" s="41">
        <v>301178</v>
      </c>
      <c r="H1802" s="41">
        <v>301178</v>
      </c>
      <c r="I1802" s="46"/>
      <c r="J1802" s="46"/>
      <c r="K1802" s="46">
        <f t="shared" si="207"/>
        <v>301178</v>
      </c>
      <c r="L1802" s="74">
        <f t="shared" si="208"/>
        <v>100</v>
      </c>
      <c r="M1802" s="41">
        <f t="shared" si="209"/>
        <v>0</v>
      </c>
    </row>
    <row r="1803" spans="1:13" x14ac:dyDescent="0.2">
      <c r="A1803" s="4"/>
      <c r="B1803" s="4"/>
      <c r="C1803" s="4"/>
      <c r="D1803" s="12">
        <v>611155</v>
      </c>
      <c r="E1803" s="255"/>
      <c r="F1803" s="5" t="s">
        <v>18</v>
      </c>
      <c r="G1803" s="41">
        <v>10000</v>
      </c>
      <c r="H1803" s="41">
        <v>10000</v>
      </c>
      <c r="I1803" s="46"/>
      <c r="J1803" s="46"/>
      <c r="K1803" s="46">
        <f t="shared" si="207"/>
        <v>10000</v>
      </c>
      <c r="L1803" s="74">
        <f t="shared" si="208"/>
        <v>100</v>
      </c>
      <c r="M1803" s="41">
        <f t="shared" si="209"/>
        <v>0</v>
      </c>
    </row>
    <row r="1804" spans="1:13" x14ac:dyDescent="0.2">
      <c r="A1804" s="4"/>
      <c r="B1804" s="4"/>
      <c r="C1804" s="4"/>
      <c r="D1804" s="11">
        <v>611200</v>
      </c>
      <c r="E1804" s="257" t="s">
        <v>436</v>
      </c>
      <c r="F1804" s="10" t="s">
        <v>318</v>
      </c>
      <c r="G1804" s="45">
        <f>SUM(G1805:G1809)</f>
        <v>233483</v>
      </c>
      <c r="H1804" s="45">
        <f>SUM(H1805:H1809)</f>
        <v>233483</v>
      </c>
      <c r="I1804" s="45">
        <f>SUM(I1805:I1809)</f>
        <v>0</v>
      </c>
      <c r="J1804" s="45">
        <f>SUM(J1805:J1809)</f>
        <v>0</v>
      </c>
      <c r="K1804" s="47">
        <f t="shared" si="207"/>
        <v>233483</v>
      </c>
      <c r="L1804" s="73">
        <f t="shared" si="208"/>
        <v>100</v>
      </c>
      <c r="M1804" s="40">
        <f t="shared" si="209"/>
        <v>0</v>
      </c>
    </row>
    <row r="1805" spans="1:13" x14ac:dyDescent="0.2">
      <c r="A1805" s="4"/>
      <c r="B1805" s="4"/>
      <c r="C1805" s="4"/>
      <c r="D1805" s="12">
        <v>611211</v>
      </c>
      <c r="E1805" s="255"/>
      <c r="F1805" s="5" t="s">
        <v>310</v>
      </c>
      <c r="G1805" s="41">
        <v>50000</v>
      </c>
      <c r="H1805" s="41">
        <v>50000</v>
      </c>
      <c r="I1805" s="46"/>
      <c r="J1805" s="46"/>
      <c r="K1805" s="46">
        <f t="shared" si="207"/>
        <v>50000</v>
      </c>
      <c r="L1805" s="74">
        <f t="shared" si="208"/>
        <v>100</v>
      </c>
      <c r="M1805" s="41">
        <f t="shared" si="209"/>
        <v>0</v>
      </c>
    </row>
    <row r="1806" spans="1:13" x14ac:dyDescent="0.2">
      <c r="A1806" s="4"/>
      <c r="B1806" s="4"/>
      <c r="C1806" s="4"/>
      <c r="D1806" s="12">
        <v>611221</v>
      </c>
      <c r="E1806" s="255"/>
      <c r="F1806" s="5" t="s">
        <v>15</v>
      </c>
      <c r="G1806" s="41">
        <v>127776</v>
      </c>
      <c r="H1806" s="41">
        <v>127776</v>
      </c>
      <c r="I1806" s="46"/>
      <c r="J1806" s="46"/>
      <c r="K1806" s="46">
        <f t="shared" si="207"/>
        <v>127776</v>
      </c>
      <c r="L1806" s="74">
        <f t="shared" si="208"/>
        <v>100</v>
      </c>
      <c r="M1806" s="41">
        <f t="shared" si="209"/>
        <v>0</v>
      </c>
    </row>
    <row r="1807" spans="1:13" ht="12" customHeight="1" x14ac:dyDescent="0.2">
      <c r="A1807" s="4"/>
      <c r="B1807" s="4"/>
      <c r="C1807" s="4"/>
      <c r="D1807" s="4">
        <v>611224</v>
      </c>
      <c r="E1807" s="258"/>
      <c r="F1807" s="5" t="s">
        <v>16</v>
      </c>
      <c r="G1807" s="41">
        <v>25707</v>
      </c>
      <c r="H1807" s="41">
        <v>25707</v>
      </c>
      <c r="I1807" s="46"/>
      <c r="J1807" s="46"/>
      <c r="K1807" s="46">
        <f t="shared" si="207"/>
        <v>25707</v>
      </c>
      <c r="L1807" s="74">
        <f t="shared" si="208"/>
        <v>100</v>
      </c>
      <c r="M1807" s="41">
        <f t="shared" si="209"/>
        <v>0</v>
      </c>
    </row>
    <row r="1808" spans="1:13" ht="12" customHeight="1" x14ac:dyDescent="0.2">
      <c r="A1808" s="4"/>
      <c r="B1808" s="4"/>
      <c r="C1808" s="4"/>
      <c r="D1808" s="4">
        <v>611225</v>
      </c>
      <c r="E1808" s="258"/>
      <c r="F1808" s="5" t="s">
        <v>17</v>
      </c>
      <c r="G1808" s="41">
        <v>15000</v>
      </c>
      <c r="H1808" s="41">
        <v>15000</v>
      </c>
      <c r="I1808" s="46"/>
      <c r="J1808" s="46"/>
      <c r="K1808" s="46">
        <f t="shared" si="207"/>
        <v>15000</v>
      </c>
      <c r="L1808" s="74">
        <f t="shared" si="208"/>
        <v>100</v>
      </c>
      <c r="M1808" s="41">
        <f t="shared" si="209"/>
        <v>0</v>
      </c>
    </row>
    <row r="1809" spans="1:13" ht="11.25" customHeight="1" x14ac:dyDescent="0.2">
      <c r="A1809" s="4"/>
      <c r="B1809" s="4"/>
      <c r="C1809" s="4"/>
      <c r="D1809" s="4">
        <v>611227</v>
      </c>
      <c r="E1809" s="258"/>
      <c r="F1809" s="5" t="s">
        <v>19</v>
      </c>
      <c r="G1809" s="41">
        <v>15000</v>
      </c>
      <c r="H1809" s="41">
        <v>15000</v>
      </c>
      <c r="I1809" s="46"/>
      <c r="J1809" s="46"/>
      <c r="K1809" s="46">
        <f t="shared" si="207"/>
        <v>15000</v>
      </c>
      <c r="L1809" s="74">
        <f t="shared" si="208"/>
        <v>100</v>
      </c>
      <c r="M1809" s="41">
        <f t="shared" si="209"/>
        <v>0</v>
      </c>
    </row>
    <row r="1810" spans="1:13" x14ac:dyDescent="0.2">
      <c r="A1810" s="4"/>
      <c r="B1810" s="4"/>
      <c r="C1810" s="4"/>
      <c r="D1810" s="9">
        <v>612100</v>
      </c>
      <c r="E1810" s="259" t="s">
        <v>436</v>
      </c>
      <c r="F1810" s="10" t="s">
        <v>20</v>
      </c>
      <c r="G1810" s="40">
        <v>48577</v>
      </c>
      <c r="H1810" s="40">
        <v>48577</v>
      </c>
      <c r="I1810" s="47"/>
      <c r="J1810" s="47"/>
      <c r="K1810" s="47">
        <f t="shared" si="207"/>
        <v>48577</v>
      </c>
      <c r="L1810" s="73">
        <f t="shared" si="208"/>
        <v>100</v>
      </c>
      <c r="M1810" s="40">
        <f t="shared" si="209"/>
        <v>0</v>
      </c>
    </row>
    <row r="1811" spans="1:13" x14ac:dyDescent="0.2">
      <c r="A1811" s="4"/>
      <c r="B1811" s="4"/>
      <c r="C1811" s="4"/>
      <c r="D1811" s="9">
        <v>613000</v>
      </c>
      <c r="E1811" s="259"/>
      <c r="F1811" s="10" t="s">
        <v>185</v>
      </c>
      <c r="G1811" s="45">
        <f>SUM(G1812+G1815+G1818+G1821+G1825+G1827+G1824+G1826)</f>
        <v>75512</v>
      </c>
      <c r="H1811" s="45">
        <f>SUM(H1812+H1815+H1818+H1821+H1825+H1827+H1824+H1826)</f>
        <v>74755</v>
      </c>
      <c r="I1811" s="45">
        <f>SUM(I1812+I1815+I1818+I1821+I1825+I1827+I1824+I1826)</f>
        <v>757</v>
      </c>
      <c r="J1811" s="45">
        <f>SUM(J1812+J1815+J1818+J1821+J1825+J1827+J1824+J1826)</f>
        <v>0</v>
      </c>
      <c r="K1811" s="47">
        <f t="shared" si="207"/>
        <v>75512</v>
      </c>
      <c r="L1811" s="73">
        <f t="shared" si="208"/>
        <v>100</v>
      </c>
      <c r="M1811" s="40">
        <f t="shared" si="209"/>
        <v>0</v>
      </c>
    </row>
    <row r="1812" spans="1:13" x14ac:dyDescent="0.2">
      <c r="A1812" s="4"/>
      <c r="B1812" s="4"/>
      <c r="C1812" s="4"/>
      <c r="D1812" s="11">
        <v>613100</v>
      </c>
      <c r="E1812" s="257" t="s">
        <v>436</v>
      </c>
      <c r="F1812" s="10" t="s">
        <v>175</v>
      </c>
      <c r="G1812" s="45">
        <f>SUM(G1813:G1814)</f>
        <v>4500</v>
      </c>
      <c r="H1812" s="45">
        <f>SUM(H1813:H1814)</f>
        <v>4500</v>
      </c>
      <c r="I1812" s="45">
        <f>SUM(I1813:I1814)</f>
        <v>0</v>
      </c>
      <c r="J1812" s="45">
        <f>SUM(J1813:J1814)</f>
        <v>0</v>
      </c>
      <c r="K1812" s="47">
        <f t="shared" si="207"/>
        <v>4500</v>
      </c>
      <c r="L1812" s="73">
        <f t="shared" si="208"/>
        <v>100</v>
      </c>
      <c r="M1812" s="40">
        <f t="shared" si="209"/>
        <v>0</v>
      </c>
    </row>
    <row r="1813" spans="1:13" x14ac:dyDescent="0.2">
      <c r="A1813" s="4"/>
      <c r="B1813" s="4"/>
      <c r="C1813" s="4"/>
      <c r="D1813" s="4">
        <v>613110</v>
      </c>
      <c r="E1813" s="258"/>
      <c r="F1813" s="5" t="s">
        <v>174</v>
      </c>
      <c r="G1813" s="41">
        <v>3500</v>
      </c>
      <c r="H1813" s="41">
        <v>3500</v>
      </c>
      <c r="I1813" s="46"/>
      <c r="J1813" s="46"/>
      <c r="K1813" s="46">
        <f t="shared" si="207"/>
        <v>3500</v>
      </c>
      <c r="L1813" s="74">
        <f t="shared" si="208"/>
        <v>100</v>
      </c>
      <c r="M1813" s="41">
        <f t="shared" si="209"/>
        <v>0</v>
      </c>
    </row>
    <row r="1814" spans="1:13" x14ac:dyDescent="0.2">
      <c r="A1814" s="4"/>
      <c r="B1814" s="4"/>
      <c r="C1814" s="4"/>
      <c r="D1814" s="4">
        <v>613120</v>
      </c>
      <c r="E1814" s="258"/>
      <c r="F1814" s="5" t="s">
        <v>22</v>
      </c>
      <c r="G1814" s="41">
        <v>1000</v>
      </c>
      <c r="H1814" s="41">
        <v>1000</v>
      </c>
      <c r="I1814" s="46"/>
      <c r="J1814" s="46"/>
      <c r="K1814" s="46">
        <f t="shared" si="207"/>
        <v>1000</v>
      </c>
      <c r="L1814" s="74">
        <f t="shared" si="208"/>
        <v>100</v>
      </c>
      <c r="M1814" s="41">
        <f t="shared" si="209"/>
        <v>0</v>
      </c>
    </row>
    <row r="1815" spans="1:13" x14ac:dyDescent="0.2">
      <c r="A1815" s="4"/>
      <c r="B1815" s="4"/>
      <c r="C1815" s="4"/>
      <c r="D1815" s="11">
        <v>613200</v>
      </c>
      <c r="E1815" s="257" t="s">
        <v>436</v>
      </c>
      <c r="F1815" s="10" t="s">
        <v>186</v>
      </c>
      <c r="G1815" s="45">
        <f>SUM(G1816:G1817)</f>
        <v>46000</v>
      </c>
      <c r="H1815" s="45">
        <f>SUM(H1816:H1817)</f>
        <v>46000</v>
      </c>
      <c r="I1815" s="45">
        <f>SUM(I1816:I1817)</f>
        <v>0</v>
      </c>
      <c r="J1815" s="45">
        <f>SUM(J1816:J1817)</f>
        <v>0</v>
      </c>
      <c r="K1815" s="47">
        <f t="shared" si="207"/>
        <v>46000</v>
      </c>
      <c r="L1815" s="73">
        <f t="shared" si="208"/>
        <v>100</v>
      </c>
      <c r="M1815" s="40">
        <f t="shared" si="209"/>
        <v>0</v>
      </c>
    </row>
    <row r="1816" spans="1:13" x14ac:dyDescent="0.2">
      <c r="A1816" s="4"/>
      <c r="B1816" s="4"/>
      <c r="C1816" s="4"/>
      <c r="D1816" s="4">
        <v>613211</v>
      </c>
      <c r="E1816" s="258"/>
      <c r="F1816" s="5" t="s">
        <v>187</v>
      </c>
      <c r="G1816" s="41">
        <v>6000</v>
      </c>
      <c r="H1816" s="41">
        <v>6000</v>
      </c>
      <c r="I1816" s="46"/>
      <c r="J1816" s="46"/>
      <c r="K1816" s="46">
        <f t="shared" si="207"/>
        <v>6000</v>
      </c>
      <c r="L1816" s="74">
        <f t="shared" si="208"/>
        <v>100</v>
      </c>
      <c r="M1816" s="41">
        <f t="shared" si="209"/>
        <v>0</v>
      </c>
    </row>
    <row r="1817" spans="1:13" x14ac:dyDescent="0.2">
      <c r="A1817" s="4"/>
      <c r="B1817" s="4"/>
      <c r="C1817" s="4"/>
      <c r="D1817" s="4">
        <v>613212</v>
      </c>
      <c r="E1817" s="258"/>
      <c r="F1817" s="5" t="s">
        <v>188</v>
      </c>
      <c r="G1817" s="41">
        <v>40000</v>
      </c>
      <c r="H1817" s="41">
        <v>40000</v>
      </c>
      <c r="I1817" s="46"/>
      <c r="J1817" s="46"/>
      <c r="K1817" s="46">
        <f t="shared" si="207"/>
        <v>40000</v>
      </c>
      <c r="L1817" s="74">
        <f t="shared" si="208"/>
        <v>100</v>
      </c>
      <c r="M1817" s="41">
        <f t="shared" si="209"/>
        <v>0</v>
      </c>
    </row>
    <row r="1818" spans="1:13" x14ac:dyDescent="0.2">
      <c r="A1818" s="4"/>
      <c r="B1818" s="4"/>
      <c r="C1818" s="4"/>
      <c r="D1818" s="11">
        <v>613300</v>
      </c>
      <c r="E1818" s="257" t="s">
        <v>436</v>
      </c>
      <c r="F1818" s="10" t="s">
        <v>319</v>
      </c>
      <c r="G1818" s="45">
        <f>SUM(G1819:G1820)</f>
        <v>7000</v>
      </c>
      <c r="H1818" s="45">
        <f>SUM(H1819:H1820)</f>
        <v>7000</v>
      </c>
      <c r="I1818" s="45">
        <f>SUM(I1819:I1820)</f>
        <v>0</v>
      </c>
      <c r="J1818" s="45">
        <f>SUM(J1819:J1820)</f>
        <v>0</v>
      </c>
      <c r="K1818" s="47">
        <f t="shared" si="207"/>
        <v>7000</v>
      </c>
      <c r="L1818" s="73">
        <f t="shared" si="208"/>
        <v>100</v>
      </c>
      <c r="M1818" s="40">
        <f t="shared" si="209"/>
        <v>0</v>
      </c>
    </row>
    <row r="1819" spans="1:13" x14ac:dyDescent="0.2">
      <c r="A1819" s="4"/>
      <c r="B1819" s="4"/>
      <c r="C1819" s="4"/>
      <c r="D1819" s="4">
        <v>613321</v>
      </c>
      <c r="E1819" s="258"/>
      <c r="F1819" s="5" t="s">
        <v>189</v>
      </c>
      <c r="G1819" s="41">
        <v>4000</v>
      </c>
      <c r="H1819" s="41">
        <v>4000</v>
      </c>
      <c r="I1819" s="46"/>
      <c r="J1819" s="46"/>
      <c r="K1819" s="46">
        <f t="shared" si="207"/>
        <v>4000</v>
      </c>
      <c r="L1819" s="74">
        <f t="shared" si="208"/>
        <v>100</v>
      </c>
      <c r="M1819" s="41">
        <f t="shared" si="209"/>
        <v>0</v>
      </c>
    </row>
    <row r="1820" spans="1:13" ht="12.75" customHeight="1" x14ac:dyDescent="0.2">
      <c r="A1820" s="4"/>
      <c r="B1820" s="5"/>
      <c r="C1820" s="4"/>
      <c r="D1820" s="4">
        <v>613311</v>
      </c>
      <c r="E1820" s="258"/>
      <c r="F1820" s="5" t="s">
        <v>206</v>
      </c>
      <c r="G1820" s="41">
        <v>3000</v>
      </c>
      <c r="H1820" s="41">
        <v>3000</v>
      </c>
      <c r="I1820" s="46"/>
      <c r="J1820" s="46"/>
      <c r="K1820" s="46">
        <f t="shared" si="207"/>
        <v>3000</v>
      </c>
      <c r="L1820" s="74">
        <f t="shared" si="208"/>
        <v>100</v>
      </c>
      <c r="M1820" s="41">
        <f t="shared" si="209"/>
        <v>0</v>
      </c>
    </row>
    <row r="1821" spans="1:13" x14ac:dyDescent="0.2">
      <c r="A1821" s="4"/>
      <c r="B1821" s="5"/>
      <c r="C1821" s="4"/>
      <c r="D1821" s="11">
        <v>613400</v>
      </c>
      <c r="E1821" s="257" t="s">
        <v>436</v>
      </c>
      <c r="F1821" s="10" t="s">
        <v>190</v>
      </c>
      <c r="G1821" s="45">
        <f>SUM(G1822:G1823)</f>
        <v>5000</v>
      </c>
      <c r="H1821" s="45">
        <f>SUM(H1822:H1823)</f>
        <v>5000</v>
      </c>
      <c r="I1821" s="45">
        <f>SUM(I1822:I1823)</f>
        <v>0</v>
      </c>
      <c r="J1821" s="45">
        <f>SUM(J1822:J1823)</f>
        <v>0</v>
      </c>
      <c r="K1821" s="47">
        <f t="shared" si="207"/>
        <v>5000</v>
      </c>
      <c r="L1821" s="73">
        <f t="shared" si="208"/>
        <v>100</v>
      </c>
      <c r="M1821" s="40">
        <f t="shared" si="209"/>
        <v>0</v>
      </c>
    </row>
    <row r="1822" spans="1:13" x14ac:dyDescent="0.2">
      <c r="A1822" s="4"/>
      <c r="B1822" s="85"/>
      <c r="C1822" s="4"/>
      <c r="D1822" s="4">
        <v>613410</v>
      </c>
      <c r="E1822" s="258"/>
      <c r="F1822" s="5" t="s">
        <v>191</v>
      </c>
      <c r="G1822" s="41">
        <v>2500</v>
      </c>
      <c r="H1822" s="41">
        <v>2500</v>
      </c>
      <c r="I1822" s="46"/>
      <c r="J1822" s="46"/>
      <c r="K1822" s="46">
        <f t="shared" si="207"/>
        <v>2500</v>
      </c>
      <c r="L1822" s="74">
        <f t="shared" si="208"/>
        <v>100</v>
      </c>
      <c r="M1822" s="41">
        <f t="shared" si="209"/>
        <v>0</v>
      </c>
    </row>
    <row r="1823" spans="1:13" x14ac:dyDescent="0.2">
      <c r="A1823" s="247"/>
      <c r="B1823" s="5"/>
      <c r="C1823" s="4"/>
      <c r="D1823" s="4">
        <v>613430</v>
      </c>
      <c r="E1823" s="258"/>
      <c r="F1823" s="5" t="s">
        <v>192</v>
      </c>
      <c r="G1823" s="41">
        <v>2500</v>
      </c>
      <c r="H1823" s="41">
        <v>2500</v>
      </c>
      <c r="I1823" s="46"/>
      <c r="J1823" s="46"/>
      <c r="K1823" s="46">
        <f t="shared" si="207"/>
        <v>2500</v>
      </c>
      <c r="L1823" s="74">
        <f t="shared" si="208"/>
        <v>100</v>
      </c>
      <c r="M1823" s="41">
        <f t="shared" si="209"/>
        <v>0</v>
      </c>
    </row>
    <row r="1824" spans="1:13" x14ac:dyDescent="0.2">
      <c r="A1824" s="247"/>
      <c r="B1824" s="3"/>
      <c r="C1824" s="4"/>
      <c r="D1824" s="11">
        <v>613500</v>
      </c>
      <c r="E1824" s="257"/>
      <c r="F1824" s="10" t="s">
        <v>26</v>
      </c>
      <c r="G1824" s="40">
        <v>0</v>
      </c>
      <c r="H1824" s="40">
        <v>0</v>
      </c>
      <c r="I1824" s="47"/>
      <c r="J1824" s="47"/>
      <c r="K1824" s="47">
        <f t="shared" si="207"/>
        <v>0</v>
      </c>
      <c r="L1824" s="73" t="e">
        <f t="shared" si="208"/>
        <v>#DIV/0!</v>
      </c>
      <c r="M1824" s="40">
        <f t="shared" si="209"/>
        <v>0</v>
      </c>
    </row>
    <row r="1825" spans="1:13" x14ac:dyDescent="0.2">
      <c r="A1825" s="5"/>
      <c r="B1825" s="4"/>
      <c r="C1825" s="4"/>
      <c r="D1825" s="11">
        <v>613700</v>
      </c>
      <c r="E1825" s="257" t="s">
        <v>436</v>
      </c>
      <c r="F1825" s="10" t="s">
        <v>63</v>
      </c>
      <c r="G1825" s="40">
        <v>2000</v>
      </c>
      <c r="H1825" s="40">
        <v>2000</v>
      </c>
      <c r="I1825" s="47"/>
      <c r="J1825" s="47"/>
      <c r="K1825" s="47">
        <f t="shared" si="207"/>
        <v>2000</v>
      </c>
      <c r="L1825" s="73">
        <f t="shared" si="208"/>
        <v>100</v>
      </c>
      <c r="M1825" s="40">
        <f t="shared" si="209"/>
        <v>0</v>
      </c>
    </row>
    <row r="1826" spans="1:13" x14ac:dyDescent="0.2">
      <c r="A1826" s="5"/>
      <c r="B1826" s="4"/>
      <c r="C1826" s="4"/>
      <c r="D1826" s="11">
        <v>613800</v>
      </c>
      <c r="E1826" s="257" t="s">
        <v>436</v>
      </c>
      <c r="F1826" s="10" t="s">
        <v>201</v>
      </c>
      <c r="G1826" s="40">
        <v>757</v>
      </c>
      <c r="H1826" s="40"/>
      <c r="I1826" s="47">
        <v>757</v>
      </c>
      <c r="J1826" s="47"/>
      <c r="K1826" s="47">
        <f t="shared" si="207"/>
        <v>757</v>
      </c>
      <c r="L1826" s="73">
        <f t="shared" si="208"/>
        <v>100</v>
      </c>
      <c r="M1826" s="40">
        <f t="shared" si="209"/>
        <v>0</v>
      </c>
    </row>
    <row r="1827" spans="1:13" ht="33.75" x14ac:dyDescent="0.2">
      <c r="A1827" s="85"/>
      <c r="B1827" s="4"/>
      <c r="C1827" s="4"/>
      <c r="D1827" s="11">
        <v>613900</v>
      </c>
      <c r="E1827" s="257" t="s">
        <v>436</v>
      </c>
      <c r="F1827" s="14" t="s">
        <v>284</v>
      </c>
      <c r="G1827" s="40">
        <f>SUM(G1828:G1835)</f>
        <v>10255</v>
      </c>
      <c r="H1827" s="40">
        <f>SUM(H1828:H1835)</f>
        <v>10255</v>
      </c>
      <c r="I1827" s="40">
        <f>SUM(I1828:I1835)</f>
        <v>0</v>
      </c>
      <c r="J1827" s="40">
        <f>SUM(J1828:J1835)</f>
        <v>0</v>
      </c>
      <c r="K1827" s="47">
        <f t="shared" si="207"/>
        <v>10255</v>
      </c>
      <c r="L1827" s="73">
        <f t="shared" si="208"/>
        <v>100</v>
      </c>
      <c r="M1827" s="40">
        <f t="shared" si="209"/>
        <v>0</v>
      </c>
    </row>
    <row r="1828" spans="1:13" x14ac:dyDescent="0.2">
      <c r="A1828" s="3"/>
      <c r="B1828" s="4"/>
      <c r="C1828" s="4"/>
      <c r="D1828" s="18">
        <v>613910</v>
      </c>
      <c r="E1828" s="256"/>
      <c r="F1828" s="1" t="s">
        <v>194</v>
      </c>
      <c r="G1828" s="41">
        <v>500</v>
      </c>
      <c r="H1828" s="41">
        <v>500</v>
      </c>
      <c r="I1828" s="46"/>
      <c r="J1828" s="46"/>
      <c r="K1828" s="46">
        <f t="shared" si="207"/>
        <v>500</v>
      </c>
      <c r="L1828" s="74">
        <f t="shared" si="208"/>
        <v>100</v>
      </c>
      <c r="M1828" s="41">
        <f t="shared" si="209"/>
        <v>0</v>
      </c>
    </row>
    <row r="1829" spans="1:13" x14ac:dyDescent="0.2">
      <c r="A1829" s="4"/>
      <c r="B1829" s="4"/>
      <c r="C1829" s="4"/>
      <c r="D1829" s="18">
        <v>613914</v>
      </c>
      <c r="E1829" s="256"/>
      <c r="F1829" s="1" t="s">
        <v>195</v>
      </c>
      <c r="G1829" s="41"/>
      <c r="H1829" s="41"/>
      <c r="I1829" s="46"/>
      <c r="J1829" s="46"/>
      <c r="K1829" s="46">
        <f t="shared" si="207"/>
        <v>0</v>
      </c>
      <c r="L1829" s="74" t="e">
        <f t="shared" si="208"/>
        <v>#DIV/0!</v>
      </c>
      <c r="M1829" s="41">
        <f t="shared" si="209"/>
        <v>0</v>
      </c>
    </row>
    <row r="1830" spans="1:13" x14ac:dyDescent="0.2">
      <c r="A1830" s="4"/>
      <c r="B1830" s="4"/>
      <c r="C1830" s="4"/>
      <c r="D1830" s="18">
        <v>613920</v>
      </c>
      <c r="E1830" s="256"/>
      <c r="F1830" s="1" t="s">
        <v>196</v>
      </c>
      <c r="G1830" s="41"/>
      <c r="H1830" s="41"/>
      <c r="I1830" s="46"/>
      <c r="J1830" s="46"/>
      <c r="K1830" s="46">
        <f t="shared" si="207"/>
        <v>0</v>
      </c>
      <c r="L1830" s="74" t="e">
        <f t="shared" si="208"/>
        <v>#DIV/0!</v>
      </c>
      <c r="M1830" s="41">
        <f t="shared" si="209"/>
        <v>0</v>
      </c>
    </row>
    <row r="1831" spans="1:13" x14ac:dyDescent="0.2">
      <c r="A1831" s="4"/>
      <c r="B1831" s="4"/>
      <c r="C1831" s="4"/>
      <c r="D1831" s="18">
        <v>613974</v>
      </c>
      <c r="E1831" s="256"/>
      <c r="F1831" s="1" t="s">
        <v>250</v>
      </c>
      <c r="G1831" s="41">
        <v>3268</v>
      </c>
      <c r="H1831" s="41">
        <v>3268</v>
      </c>
      <c r="I1831" s="46"/>
      <c r="J1831" s="46"/>
      <c r="K1831" s="46">
        <f t="shared" si="207"/>
        <v>3268</v>
      </c>
      <c r="L1831" s="74">
        <f t="shared" si="208"/>
        <v>100</v>
      </c>
      <c r="M1831" s="41">
        <f t="shared" si="209"/>
        <v>0</v>
      </c>
    </row>
    <row r="1832" spans="1:13" ht="22.5" x14ac:dyDescent="0.2">
      <c r="A1832" s="4"/>
      <c r="B1832" s="4"/>
      <c r="C1832" s="4"/>
      <c r="D1832" s="4">
        <v>613976</v>
      </c>
      <c r="E1832" s="258"/>
      <c r="F1832" s="1" t="s">
        <v>322</v>
      </c>
      <c r="G1832" s="41">
        <v>2014</v>
      </c>
      <c r="H1832" s="41">
        <v>2014</v>
      </c>
      <c r="I1832" s="46"/>
      <c r="J1832" s="46"/>
      <c r="K1832" s="46">
        <f t="shared" si="207"/>
        <v>2014</v>
      </c>
      <c r="L1832" s="74">
        <f t="shared" si="208"/>
        <v>100</v>
      </c>
      <c r="M1832" s="41">
        <f t="shared" si="209"/>
        <v>0</v>
      </c>
    </row>
    <row r="1833" spans="1:13" x14ac:dyDescent="0.2">
      <c r="A1833" s="4"/>
      <c r="B1833" s="4"/>
      <c r="C1833" s="4"/>
      <c r="D1833" s="4">
        <v>613980</v>
      </c>
      <c r="E1833" s="258"/>
      <c r="F1833" s="1" t="s">
        <v>261</v>
      </c>
      <c r="G1833" s="41">
        <v>1095</v>
      </c>
      <c r="H1833" s="41">
        <v>1095</v>
      </c>
      <c r="I1833" s="46"/>
      <c r="J1833" s="46"/>
      <c r="K1833" s="46">
        <f t="shared" si="207"/>
        <v>1095</v>
      </c>
      <c r="L1833" s="74">
        <f t="shared" si="208"/>
        <v>100</v>
      </c>
      <c r="M1833" s="41">
        <f t="shared" si="209"/>
        <v>0</v>
      </c>
    </row>
    <row r="1834" spans="1:13" ht="22.5" x14ac:dyDescent="0.2">
      <c r="A1834" s="4"/>
      <c r="B1834" s="4"/>
      <c r="C1834" s="4"/>
      <c r="D1834" s="4">
        <v>613983</v>
      </c>
      <c r="E1834" s="258"/>
      <c r="F1834" s="1" t="s">
        <v>252</v>
      </c>
      <c r="G1834" s="41">
        <v>3378</v>
      </c>
      <c r="H1834" s="41">
        <v>3378</v>
      </c>
      <c r="I1834" s="46"/>
      <c r="J1834" s="46"/>
      <c r="K1834" s="46">
        <f t="shared" si="207"/>
        <v>3378</v>
      </c>
      <c r="L1834" s="74">
        <f t="shared" si="208"/>
        <v>100</v>
      </c>
      <c r="M1834" s="41">
        <f t="shared" si="209"/>
        <v>0</v>
      </c>
    </row>
    <row r="1835" spans="1:13" x14ac:dyDescent="0.2">
      <c r="A1835" s="4"/>
      <c r="B1835" s="4"/>
      <c r="C1835" s="4"/>
      <c r="D1835" s="4">
        <v>613991</v>
      </c>
      <c r="E1835" s="258"/>
      <c r="F1835" s="1" t="s">
        <v>67</v>
      </c>
      <c r="G1835" s="41"/>
      <c r="H1835" s="41"/>
      <c r="I1835" s="46"/>
      <c r="J1835" s="46"/>
      <c r="K1835" s="46">
        <f t="shared" si="207"/>
        <v>0</v>
      </c>
      <c r="L1835" s="74" t="e">
        <f t="shared" si="208"/>
        <v>#DIV/0!</v>
      </c>
      <c r="M1835" s="41">
        <f t="shared" si="209"/>
        <v>0</v>
      </c>
    </row>
    <row r="1836" spans="1:13" x14ac:dyDescent="0.2">
      <c r="A1836" s="4"/>
      <c r="B1836" s="4"/>
      <c r="C1836" s="4"/>
      <c r="D1836" s="66">
        <v>821000</v>
      </c>
      <c r="E1836" s="257"/>
      <c r="F1836" s="67" t="s">
        <v>240</v>
      </c>
      <c r="G1836" s="7">
        <f>SUM(G1837:G1838)</f>
        <v>175000</v>
      </c>
      <c r="H1836" s="7">
        <f>SUM(H1837:H1838)</f>
        <v>25000</v>
      </c>
      <c r="I1836" s="7">
        <f>SUM(I1837:I1838)</f>
        <v>0</v>
      </c>
      <c r="J1836" s="7">
        <f>SUM(J1837:J1838)</f>
        <v>150000</v>
      </c>
      <c r="K1836" s="84">
        <f t="shared" si="207"/>
        <v>175000</v>
      </c>
      <c r="L1836" s="76">
        <f t="shared" si="208"/>
        <v>100</v>
      </c>
      <c r="M1836" s="7">
        <f t="shared" si="209"/>
        <v>0</v>
      </c>
    </row>
    <row r="1837" spans="1:13" x14ac:dyDescent="0.2">
      <c r="A1837" s="4"/>
      <c r="B1837" s="4"/>
      <c r="C1837" s="4"/>
      <c r="D1837" s="4">
        <v>821310</v>
      </c>
      <c r="E1837" s="256" t="s">
        <v>436</v>
      </c>
      <c r="F1837" s="1" t="s">
        <v>229</v>
      </c>
      <c r="G1837" s="41">
        <v>10000</v>
      </c>
      <c r="H1837" s="41">
        <v>10000</v>
      </c>
      <c r="I1837" s="46">
        <v>0</v>
      </c>
      <c r="J1837" s="46"/>
      <c r="K1837" s="46">
        <f t="shared" si="207"/>
        <v>10000</v>
      </c>
      <c r="L1837" s="74">
        <f t="shared" si="208"/>
        <v>100</v>
      </c>
      <c r="M1837" s="41">
        <f t="shared" si="209"/>
        <v>0</v>
      </c>
    </row>
    <row r="1838" spans="1:13" x14ac:dyDescent="0.2">
      <c r="A1838" s="4"/>
      <c r="B1838" s="4"/>
      <c r="C1838" s="4"/>
      <c r="D1838" s="4">
        <v>821610</v>
      </c>
      <c r="E1838" s="309" t="s">
        <v>436</v>
      </c>
      <c r="F1838" s="1" t="s">
        <v>321</v>
      </c>
      <c r="G1838" s="41">
        <v>165000</v>
      </c>
      <c r="H1838" s="41">
        <v>15000</v>
      </c>
      <c r="I1838" s="46">
        <v>0</v>
      </c>
      <c r="J1838" s="46">
        <v>150000</v>
      </c>
      <c r="K1838" s="46">
        <f t="shared" si="207"/>
        <v>165000</v>
      </c>
      <c r="L1838" s="74">
        <f t="shared" si="208"/>
        <v>100</v>
      </c>
      <c r="M1838" s="41">
        <f t="shared" si="209"/>
        <v>0</v>
      </c>
    </row>
    <row r="1839" spans="1:13" x14ac:dyDescent="0.2">
      <c r="A1839" s="4"/>
      <c r="B1839" s="4"/>
      <c r="C1839" s="4"/>
      <c r="D1839" s="4"/>
      <c r="E1839" s="258"/>
      <c r="F1839" s="2" t="s">
        <v>46</v>
      </c>
      <c r="G1839" s="89">
        <v>33</v>
      </c>
      <c r="H1839" s="89">
        <v>33</v>
      </c>
      <c r="I1839" s="90"/>
      <c r="J1839" s="90"/>
      <c r="K1839" s="84">
        <f t="shared" si="207"/>
        <v>33</v>
      </c>
      <c r="L1839" s="76">
        <f t="shared" si="208"/>
        <v>100</v>
      </c>
      <c r="M1839" s="7">
        <f t="shared" si="209"/>
        <v>0</v>
      </c>
    </row>
    <row r="1840" spans="1:13" x14ac:dyDescent="0.2">
      <c r="C1840" s="212"/>
      <c r="G1840" s="51"/>
      <c r="H1840" s="51"/>
      <c r="I1840" s="51"/>
      <c r="J1840" s="51"/>
      <c r="K1840" s="51"/>
      <c r="L1840" s="31"/>
      <c r="M1840" s="22"/>
    </row>
    <row r="1841" spans="1:13" ht="13.15" customHeight="1" x14ac:dyDescent="0.2">
      <c r="A1841" s="5" t="s">
        <v>48</v>
      </c>
      <c r="B1841" s="5" t="s">
        <v>49</v>
      </c>
      <c r="C1841" s="5" t="s">
        <v>50</v>
      </c>
      <c r="D1841" s="3" t="s">
        <v>7</v>
      </c>
      <c r="E1841" s="81" t="s">
        <v>130</v>
      </c>
      <c r="F1841" s="3" t="s">
        <v>51</v>
      </c>
      <c r="G1841" s="520" t="s">
        <v>557</v>
      </c>
      <c r="H1841" s="514" t="s">
        <v>328</v>
      </c>
      <c r="I1841" s="514" t="s">
        <v>500</v>
      </c>
      <c r="J1841" s="516" t="s">
        <v>324</v>
      </c>
      <c r="K1841" s="520" t="s">
        <v>583</v>
      </c>
      <c r="L1841" s="15" t="s">
        <v>52</v>
      </c>
      <c r="M1841" s="3" t="s">
        <v>123</v>
      </c>
    </row>
    <row r="1842" spans="1:13" ht="24" customHeight="1" x14ac:dyDescent="0.2">
      <c r="A1842" s="5" t="s">
        <v>53</v>
      </c>
      <c r="B1842" s="5"/>
      <c r="C1842" s="5" t="s">
        <v>54</v>
      </c>
      <c r="D1842" s="3" t="s">
        <v>11</v>
      </c>
      <c r="E1842" s="81" t="s">
        <v>131</v>
      </c>
      <c r="F1842" s="3" t="s">
        <v>55</v>
      </c>
      <c r="G1842" s="522"/>
      <c r="H1842" s="515"/>
      <c r="I1842" s="513"/>
      <c r="J1842" s="517"/>
      <c r="K1842" s="522"/>
      <c r="L1842" s="15" t="s">
        <v>325</v>
      </c>
      <c r="M1842" s="3" t="s">
        <v>326</v>
      </c>
    </row>
    <row r="1843" spans="1:13" x14ac:dyDescent="0.2">
      <c r="A1843" s="4">
        <v>1</v>
      </c>
      <c r="B1843" s="4">
        <v>2</v>
      </c>
      <c r="C1843" s="85">
        <v>3</v>
      </c>
      <c r="D1843" s="85">
        <v>4</v>
      </c>
      <c r="E1843" s="275">
        <v>5</v>
      </c>
      <c r="F1843" s="85">
        <v>6</v>
      </c>
      <c r="G1843" s="85">
        <v>7</v>
      </c>
      <c r="H1843" s="85">
        <v>8</v>
      </c>
      <c r="I1843" s="85">
        <v>9</v>
      </c>
      <c r="J1843" s="85">
        <v>10</v>
      </c>
      <c r="K1843" s="209" t="s">
        <v>327</v>
      </c>
      <c r="L1843" s="86">
        <v>12</v>
      </c>
      <c r="M1843" s="85">
        <v>13</v>
      </c>
    </row>
    <row r="1844" spans="1:13" x14ac:dyDescent="0.2">
      <c r="A1844" s="4">
        <v>16</v>
      </c>
      <c r="B1844" s="4"/>
      <c r="C1844" s="5"/>
      <c r="D1844" s="3"/>
      <c r="E1844" s="81"/>
      <c r="F1844" s="10" t="s">
        <v>80</v>
      </c>
      <c r="G1844" s="41"/>
      <c r="H1844" s="41"/>
      <c r="I1844" s="46"/>
      <c r="J1844" s="46"/>
      <c r="K1844" s="46"/>
      <c r="L1844" s="27"/>
      <c r="M1844" s="5"/>
    </row>
    <row r="1845" spans="1:13" x14ac:dyDescent="0.2">
      <c r="A1845" s="242"/>
      <c r="B1845" s="3" t="s">
        <v>65</v>
      </c>
      <c r="C1845" s="3" t="s">
        <v>94</v>
      </c>
      <c r="D1845" s="3"/>
      <c r="E1845" s="81"/>
      <c r="F1845" s="100" t="s">
        <v>506</v>
      </c>
      <c r="G1845" s="41"/>
      <c r="H1845" s="41"/>
      <c r="I1845" s="46"/>
      <c r="J1845" s="46"/>
      <c r="K1845" s="46"/>
      <c r="L1845" s="27"/>
      <c r="M1845" s="5"/>
    </row>
    <row r="1846" spans="1:13" x14ac:dyDescent="0.2">
      <c r="A1846" s="244"/>
      <c r="B1846" s="4"/>
      <c r="C1846" s="4"/>
      <c r="D1846" s="4"/>
      <c r="E1846" s="258"/>
      <c r="F1846" s="2" t="s">
        <v>275</v>
      </c>
      <c r="G1846" s="7">
        <f>SUM(G1847+G1885)</f>
        <v>807790</v>
      </c>
      <c r="H1846" s="7">
        <f>SUM(H1847+H1885)</f>
        <v>782790</v>
      </c>
      <c r="I1846" s="7">
        <f>SUM(I1847+I1885)</f>
        <v>25000</v>
      </c>
      <c r="J1846" s="7">
        <f>SUM(J1847+J1885)</f>
        <v>0</v>
      </c>
      <c r="K1846" s="84">
        <f t="shared" ref="K1846:K1889" si="210">SUM(H1846:J1846)</f>
        <v>807790</v>
      </c>
      <c r="L1846" s="76">
        <f t="shared" ref="L1846:L1889" si="211">K1846/G1846*100</f>
        <v>100</v>
      </c>
      <c r="M1846" s="7">
        <f t="shared" ref="M1846:M1889" si="212">K1846-G1846</f>
        <v>0</v>
      </c>
    </row>
    <row r="1847" spans="1:13" x14ac:dyDescent="0.2">
      <c r="A1847" s="5"/>
      <c r="B1847" s="4"/>
      <c r="C1847" s="4"/>
      <c r="D1847" s="64">
        <v>610000</v>
      </c>
      <c r="E1847" s="259"/>
      <c r="F1847" s="65" t="s">
        <v>242</v>
      </c>
      <c r="G1847" s="7">
        <f>SUM(G1848+G1859+G1860)</f>
        <v>752790</v>
      </c>
      <c r="H1847" s="7">
        <f>SUM(H1848+H1859+H1860)</f>
        <v>752790</v>
      </c>
      <c r="I1847" s="7">
        <f>SUM(I1848+I1859+I1860)</f>
        <v>0</v>
      </c>
      <c r="J1847" s="7">
        <f>SUM(J1848+J1859+J1860)</f>
        <v>0</v>
      </c>
      <c r="K1847" s="84">
        <f t="shared" si="210"/>
        <v>752790</v>
      </c>
      <c r="L1847" s="76">
        <f t="shared" si="211"/>
        <v>100</v>
      </c>
      <c r="M1847" s="7">
        <f t="shared" si="212"/>
        <v>0</v>
      </c>
    </row>
    <row r="1848" spans="1:13" x14ac:dyDescent="0.2">
      <c r="A1848" s="5"/>
      <c r="B1848" s="4"/>
      <c r="C1848" s="4"/>
      <c r="D1848" s="9">
        <v>611000</v>
      </c>
      <c r="E1848" s="259"/>
      <c r="F1848" s="10" t="s">
        <v>13</v>
      </c>
      <c r="G1848" s="40">
        <f>SUM(G1849+G1853)</f>
        <v>686466</v>
      </c>
      <c r="H1848" s="40">
        <f>SUM(H1849+H1853)</f>
        <v>686466</v>
      </c>
      <c r="I1848" s="40">
        <f>SUM(I1849+I1853)</f>
        <v>0</v>
      </c>
      <c r="J1848" s="40">
        <f>SUM(J1849+J1853)</f>
        <v>0</v>
      </c>
      <c r="K1848" s="47">
        <f t="shared" si="210"/>
        <v>686466</v>
      </c>
      <c r="L1848" s="73">
        <f t="shared" si="211"/>
        <v>100</v>
      </c>
      <c r="M1848" s="40">
        <f t="shared" si="212"/>
        <v>0</v>
      </c>
    </row>
    <row r="1849" spans="1:13" x14ac:dyDescent="0.2">
      <c r="A1849" s="4"/>
      <c r="B1849" s="4"/>
      <c r="C1849" s="4"/>
      <c r="D1849" s="11">
        <v>611100</v>
      </c>
      <c r="E1849" s="257" t="s">
        <v>436</v>
      </c>
      <c r="F1849" s="10" t="s">
        <v>317</v>
      </c>
      <c r="G1849" s="40">
        <f>SUM(G1850:G1852)</f>
        <v>551149</v>
      </c>
      <c r="H1849" s="40">
        <f>SUM(H1850:H1852)</f>
        <v>551149</v>
      </c>
      <c r="I1849" s="40">
        <f>SUM(I1850:I1852)</f>
        <v>0</v>
      </c>
      <c r="J1849" s="40">
        <f>SUM(J1850:J1852)</f>
        <v>0</v>
      </c>
      <c r="K1849" s="47">
        <f t="shared" si="210"/>
        <v>551149</v>
      </c>
      <c r="L1849" s="73">
        <f t="shared" si="211"/>
        <v>100</v>
      </c>
      <c r="M1849" s="40">
        <f t="shared" si="212"/>
        <v>0</v>
      </c>
    </row>
    <row r="1850" spans="1:13" x14ac:dyDescent="0.2">
      <c r="A1850" s="4"/>
      <c r="B1850" s="4"/>
      <c r="C1850" s="4"/>
      <c r="D1850" s="12">
        <v>611110</v>
      </c>
      <c r="E1850" s="255"/>
      <c r="F1850" s="5" t="s">
        <v>255</v>
      </c>
      <c r="G1850" s="41">
        <v>376793</v>
      </c>
      <c r="H1850" s="41">
        <v>376793</v>
      </c>
      <c r="I1850" s="46"/>
      <c r="J1850" s="46"/>
      <c r="K1850" s="46">
        <f t="shared" si="210"/>
        <v>376793</v>
      </c>
      <c r="L1850" s="74">
        <f t="shared" si="211"/>
        <v>100</v>
      </c>
      <c r="M1850" s="41">
        <f t="shared" si="212"/>
        <v>0</v>
      </c>
    </row>
    <row r="1851" spans="1:13" x14ac:dyDescent="0.2">
      <c r="A1851" s="4"/>
      <c r="B1851" s="4"/>
      <c r="C1851" s="4"/>
      <c r="D1851" s="12">
        <v>611130</v>
      </c>
      <c r="E1851" s="255"/>
      <c r="F1851" s="5" t="s">
        <v>14</v>
      </c>
      <c r="G1851" s="41">
        <v>170856</v>
      </c>
      <c r="H1851" s="41">
        <v>170856</v>
      </c>
      <c r="I1851" s="46"/>
      <c r="J1851" s="46"/>
      <c r="K1851" s="46">
        <f t="shared" si="210"/>
        <v>170856</v>
      </c>
      <c r="L1851" s="74">
        <f t="shared" si="211"/>
        <v>100</v>
      </c>
      <c r="M1851" s="41">
        <f t="shared" si="212"/>
        <v>0</v>
      </c>
    </row>
    <row r="1852" spans="1:13" x14ac:dyDescent="0.2">
      <c r="A1852" s="4"/>
      <c r="B1852" s="4"/>
      <c r="C1852" s="4"/>
      <c r="D1852" s="12">
        <v>611155</v>
      </c>
      <c r="E1852" s="255"/>
      <c r="F1852" s="5" t="s">
        <v>18</v>
      </c>
      <c r="G1852" s="41">
        <v>3500</v>
      </c>
      <c r="H1852" s="41">
        <v>3500</v>
      </c>
      <c r="I1852" s="46"/>
      <c r="J1852" s="46"/>
      <c r="K1852" s="46">
        <f t="shared" si="210"/>
        <v>3500</v>
      </c>
      <c r="L1852" s="74">
        <f t="shared" si="211"/>
        <v>100</v>
      </c>
      <c r="M1852" s="41">
        <f t="shared" si="212"/>
        <v>0</v>
      </c>
    </row>
    <row r="1853" spans="1:13" x14ac:dyDescent="0.2">
      <c r="A1853" s="4"/>
      <c r="B1853" s="4"/>
      <c r="C1853" s="4"/>
      <c r="D1853" s="11">
        <v>611200</v>
      </c>
      <c r="E1853" s="257" t="s">
        <v>436</v>
      </c>
      <c r="F1853" s="10" t="s">
        <v>318</v>
      </c>
      <c r="G1853" s="45">
        <f>SUM(G1854:G1858)</f>
        <v>135317</v>
      </c>
      <c r="H1853" s="45">
        <f>SUM(H1854:H1858)</f>
        <v>135317</v>
      </c>
      <c r="I1853" s="45">
        <f>SUM(I1854:I1858)</f>
        <v>0</v>
      </c>
      <c r="J1853" s="45">
        <f>SUM(J1854:J1858)</f>
        <v>0</v>
      </c>
      <c r="K1853" s="47">
        <f t="shared" si="210"/>
        <v>135317</v>
      </c>
      <c r="L1853" s="73">
        <f t="shared" si="211"/>
        <v>100</v>
      </c>
      <c r="M1853" s="40">
        <f t="shared" si="212"/>
        <v>0</v>
      </c>
    </row>
    <row r="1854" spans="1:13" x14ac:dyDescent="0.2">
      <c r="A1854" s="4"/>
      <c r="B1854" s="4"/>
      <c r="C1854" s="4"/>
      <c r="D1854" s="12">
        <v>611211</v>
      </c>
      <c r="E1854" s="255"/>
      <c r="F1854" s="5" t="s">
        <v>310</v>
      </c>
      <c r="G1854" s="41">
        <v>37600</v>
      </c>
      <c r="H1854" s="41">
        <v>37600</v>
      </c>
      <c r="I1854" s="46"/>
      <c r="J1854" s="46"/>
      <c r="K1854" s="46">
        <f t="shared" si="210"/>
        <v>37600</v>
      </c>
      <c r="L1854" s="74">
        <f t="shared" si="211"/>
        <v>100</v>
      </c>
      <c r="M1854" s="41">
        <f t="shared" si="212"/>
        <v>0</v>
      </c>
    </row>
    <row r="1855" spans="1:13" x14ac:dyDescent="0.2">
      <c r="A1855" s="4"/>
      <c r="B1855" s="4"/>
      <c r="C1855" s="4"/>
      <c r="D1855" s="12">
        <v>611221</v>
      </c>
      <c r="E1855" s="255"/>
      <c r="F1855" s="5" t="s">
        <v>15</v>
      </c>
      <c r="G1855" s="41">
        <v>73568</v>
      </c>
      <c r="H1855" s="41">
        <v>73568</v>
      </c>
      <c r="I1855" s="46"/>
      <c r="J1855" s="46"/>
      <c r="K1855" s="46">
        <f t="shared" si="210"/>
        <v>73568</v>
      </c>
      <c r="L1855" s="74">
        <f t="shared" si="211"/>
        <v>100</v>
      </c>
      <c r="M1855" s="41">
        <f t="shared" si="212"/>
        <v>0</v>
      </c>
    </row>
    <row r="1856" spans="1:13" x14ac:dyDescent="0.2">
      <c r="A1856" s="4"/>
      <c r="B1856" s="4"/>
      <c r="C1856" s="4"/>
      <c r="D1856" s="4">
        <v>611224</v>
      </c>
      <c r="E1856" s="258"/>
      <c r="F1856" s="5" t="s">
        <v>16</v>
      </c>
      <c r="G1856" s="41">
        <v>14801</v>
      </c>
      <c r="H1856" s="41">
        <v>14801</v>
      </c>
      <c r="I1856" s="46"/>
      <c r="J1856" s="46"/>
      <c r="K1856" s="46">
        <f t="shared" si="210"/>
        <v>14801</v>
      </c>
      <c r="L1856" s="74">
        <f t="shared" si="211"/>
        <v>100</v>
      </c>
      <c r="M1856" s="41">
        <f t="shared" si="212"/>
        <v>0</v>
      </c>
    </row>
    <row r="1857" spans="1:13" x14ac:dyDescent="0.2">
      <c r="A1857" s="4"/>
      <c r="B1857" s="4"/>
      <c r="C1857" s="4"/>
      <c r="D1857" s="4">
        <v>611225</v>
      </c>
      <c r="E1857" s="258"/>
      <c r="F1857" s="5" t="s">
        <v>17</v>
      </c>
      <c r="G1857" s="41"/>
      <c r="H1857" s="41"/>
      <c r="I1857" s="46"/>
      <c r="J1857" s="46"/>
      <c r="K1857" s="46">
        <f t="shared" si="210"/>
        <v>0</v>
      </c>
      <c r="L1857" s="74" t="e">
        <f t="shared" si="211"/>
        <v>#DIV/0!</v>
      </c>
      <c r="M1857" s="41">
        <f t="shared" si="212"/>
        <v>0</v>
      </c>
    </row>
    <row r="1858" spans="1:13" x14ac:dyDescent="0.2">
      <c r="A1858" s="4"/>
      <c r="B1858" s="4"/>
      <c r="C1858" s="4"/>
      <c r="D1858" s="4">
        <v>611227</v>
      </c>
      <c r="E1858" s="258"/>
      <c r="F1858" s="5" t="s">
        <v>19</v>
      </c>
      <c r="G1858" s="41">
        <v>9348</v>
      </c>
      <c r="H1858" s="41">
        <v>9348</v>
      </c>
      <c r="I1858" s="46"/>
      <c r="J1858" s="46"/>
      <c r="K1858" s="46">
        <f t="shared" si="210"/>
        <v>9348</v>
      </c>
      <c r="L1858" s="74">
        <f t="shared" si="211"/>
        <v>100</v>
      </c>
      <c r="M1858" s="41">
        <f t="shared" si="212"/>
        <v>0</v>
      </c>
    </row>
    <row r="1859" spans="1:13" x14ac:dyDescent="0.2">
      <c r="A1859" s="4"/>
      <c r="B1859" s="4"/>
      <c r="C1859" s="4"/>
      <c r="D1859" s="9">
        <v>612100</v>
      </c>
      <c r="E1859" s="259" t="s">
        <v>436</v>
      </c>
      <c r="F1859" s="10" t="s">
        <v>20</v>
      </c>
      <c r="G1859" s="40">
        <v>27557</v>
      </c>
      <c r="H1859" s="40">
        <v>27557</v>
      </c>
      <c r="I1859" s="47"/>
      <c r="J1859" s="47"/>
      <c r="K1859" s="47">
        <f t="shared" si="210"/>
        <v>27557</v>
      </c>
      <c r="L1859" s="73">
        <f t="shared" si="211"/>
        <v>100</v>
      </c>
      <c r="M1859" s="40">
        <f t="shared" si="212"/>
        <v>0</v>
      </c>
    </row>
    <row r="1860" spans="1:13" x14ac:dyDescent="0.2">
      <c r="A1860" s="4"/>
      <c r="B1860" s="4"/>
      <c r="C1860" s="4"/>
      <c r="D1860" s="9">
        <v>613000</v>
      </c>
      <c r="E1860" s="259"/>
      <c r="F1860" s="10" t="s">
        <v>185</v>
      </c>
      <c r="G1860" s="45">
        <f>SUM(G1861+G1864+G1867+G1870+G1874+G1876+G1873+G1875)</f>
        <v>38767</v>
      </c>
      <c r="H1860" s="45">
        <f>SUM(H1861+H1864+H1867+H1870+H1874+H1876+H1873+H1875)</f>
        <v>38767</v>
      </c>
      <c r="I1860" s="45">
        <f>SUM(I1861+I1864+I1867+I1870+I1874+I1876+I1873+I1875)</f>
        <v>0</v>
      </c>
      <c r="J1860" s="45">
        <f>SUM(J1861+J1864+J1867+J1870+J1874+J1876+J1873+J1875)</f>
        <v>0</v>
      </c>
      <c r="K1860" s="47">
        <f t="shared" si="210"/>
        <v>38767</v>
      </c>
      <c r="L1860" s="73">
        <f t="shared" si="211"/>
        <v>100</v>
      </c>
      <c r="M1860" s="40">
        <f t="shared" si="212"/>
        <v>0</v>
      </c>
    </row>
    <row r="1861" spans="1:13" x14ac:dyDescent="0.2">
      <c r="A1861" s="4"/>
      <c r="B1861" s="4"/>
      <c r="C1861" s="4"/>
      <c r="D1861" s="11">
        <v>613100</v>
      </c>
      <c r="E1861" s="257" t="s">
        <v>436</v>
      </c>
      <c r="F1861" s="10" t="s">
        <v>175</v>
      </c>
      <c r="G1861" s="45">
        <f>SUM(G1862:G1863)</f>
        <v>3100</v>
      </c>
      <c r="H1861" s="45">
        <f>SUM(H1862:H1863)</f>
        <v>3100</v>
      </c>
      <c r="I1861" s="45">
        <f>SUM(I1862:I1863)</f>
        <v>0</v>
      </c>
      <c r="J1861" s="45">
        <f>SUM(J1862:J1863)</f>
        <v>0</v>
      </c>
      <c r="K1861" s="47">
        <f t="shared" si="210"/>
        <v>3100</v>
      </c>
      <c r="L1861" s="73">
        <f t="shared" si="211"/>
        <v>100</v>
      </c>
      <c r="M1861" s="40">
        <f t="shared" si="212"/>
        <v>0</v>
      </c>
    </row>
    <row r="1862" spans="1:13" x14ac:dyDescent="0.2">
      <c r="A1862" s="4"/>
      <c r="B1862" s="4"/>
      <c r="C1862" s="4"/>
      <c r="D1862" s="4">
        <v>613110</v>
      </c>
      <c r="E1862" s="258"/>
      <c r="F1862" s="5" t="s">
        <v>174</v>
      </c>
      <c r="G1862" s="41">
        <v>1600</v>
      </c>
      <c r="H1862" s="41">
        <v>1600</v>
      </c>
      <c r="I1862" s="46"/>
      <c r="J1862" s="46"/>
      <c r="K1862" s="46">
        <f t="shared" si="210"/>
        <v>1600</v>
      </c>
      <c r="L1862" s="74">
        <f t="shared" si="211"/>
        <v>100</v>
      </c>
      <c r="M1862" s="41">
        <f t="shared" si="212"/>
        <v>0</v>
      </c>
    </row>
    <row r="1863" spans="1:13" x14ac:dyDescent="0.2">
      <c r="A1863" s="4"/>
      <c r="B1863" s="4"/>
      <c r="C1863" s="4"/>
      <c r="D1863" s="4">
        <v>613120</v>
      </c>
      <c r="E1863" s="258"/>
      <c r="F1863" s="5" t="s">
        <v>22</v>
      </c>
      <c r="G1863" s="41">
        <v>1500</v>
      </c>
      <c r="H1863" s="41">
        <v>1500</v>
      </c>
      <c r="I1863" s="46"/>
      <c r="J1863" s="46"/>
      <c r="K1863" s="46">
        <f t="shared" si="210"/>
        <v>1500</v>
      </c>
      <c r="L1863" s="74">
        <f t="shared" si="211"/>
        <v>100</v>
      </c>
      <c r="M1863" s="41">
        <f t="shared" si="212"/>
        <v>0</v>
      </c>
    </row>
    <row r="1864" spans="1:13" x14ac:dyDescent="0.2">
      <c r="A1864" s="4"/>
      <c r="B1864" s="4"/>
      <c r="C1864" s="4"/>
      <c r="D1864" s="11">
        <v>613200</v>
      </c>
      <c r="E1864" s="257" t="s">
        <v>436</v>
      </c>
      <c r="F1864" s="10" t="s">
        <v>186</v>
      </c>
      <c r="G1864" s="45">
        <f>SUM(G1865:G1866)</f>
        <v>7000</v>
      </c>
      <c r="H1864" s="45">
        <f>SUM(H1865:H1866)</f>
        <v>7000</v>
      </c>
      <c r="I1864" s="45">
        <f>SUM(I1865:I1866)</f>
        <v>0</v>
      </c>
      <c r="J1864" s="45">
        <f>SUM(J1865:J1866)</f>
        <v>0</v>
      </c>
      <c r="K1864" s="47">
        <f t="shared" si="210"/>
        <v>7000</v>
      </c>
      <c r="L1864" s="73">
        <f t="shared" si="211"/>
        <v>100</v>
      </c>
      <c r="M1864" s="40">
        <f t="shared" si="212"/>
        <v>0</v>
      </c>
    </row>
    <row r="1865" spans="1:13" x14ac:dyDescent="0.2">
      <c r="A1865" s="4"/>
      <c r="B1865" s="4"/>
      <c r="C1865" s="4"/>
      <c r="D1865" s="4">
        <v>613211</v>
      </c>
      <c r="E1865" s="258"/>
      <c r="F1865" s="5" t="s">
        <v>187</v>
      </c>
      <c r="G1865" s="41">
        <v>7000</v>
      </c>
      <c r="H1865" s="41">
        <v>7000</v>
      </c>
      <c r="I1865" s="46"/>
      <c r="J1865" s="46"/>
      <c r="K1865" s="46">
        <f t="shared" si="210"/>
        <v>7000</v>
      </c>
      <c r="L1865" s="74">
        <f t="shared" si="211"/>
        <v>100</v>
      </c>
      <c r="M1865" s="41">
        <f t="shared" si="212"/>
        <v>0</v>
      </c>
    </row>
    <row r="1866" spans="1:13" x14ac:dyDescent="0.2">
      <c r="A1866" s="4"/>
      <c r="B1866" s="4"/>
      <c r="C1866" s="4"/>
      <c r="D1866" s="4">
        <v>613212</v>
      </c>
      <c r="E1866" s="258"/>
      <c r="F1866" s="5" t="s">
        <v>188</v>
      </c>
      <c r="G1866" s="41"/>
      <c r="H1866" s="41"/>
      <c r="I1866" s="46"/>
      <c r="J1866" s="46"/>
      <c r="K1866" s="46">
        <f t="shared" si="210"/>
        <v>0</v>
      </c>
      <c r="L1866" s="74" t="e">
        <f t="shared" si="211"/>
        <v>#DIV/0!</v>
      </c>
      <c r="M1866" s="41">
        <f t="shared" si="212"/>
        <v>0</v>
      </c>
    </row>
    <row r="1867" spans="1:13" x14ac:dyDescent="0.2">
      <c r="A1867" s="4"/>
      <c r="B1867" s="4"/>
      <c r="C1867" s="4"/>
      <c r="D1867" s="11">
        <v>613300</v>
      </c>
      <c r="E1867" s="257" t="s">
        <v>436</v>
      </c>
      <c r="F1867" s="10" t="s">
        <v>319</v>
      </c>
      <c r="G1867" s="45">
        <f>SUM(G1868:G1869)</f>
        <v>3100</v>
      </c>
      <c r="H1867" s="45">
        <f>SUM(H1868:H1869)</f>
        <v>3100</v>
      </c>
      <c r="I1867" s="45">
        <f>SUM(I1868:I1869)</f>
        <v>0</v>
      </c>
      <c r="J1867" s="45">
        <f>SUM(J1868:J1869)</f>
        <v>0</v>
      </c>
      <c r="K1867" s="47">
        <f t="shared" si="210"/>
        <v>3100</v>
      </c>
      <c r="L1867" s="73">
        <f t="shared" si="211"/>
        <v>100</v>
      </c>
      <c r="M1867" s="40">
        <f t="shared" si="212"/>
        <v>0</v>
      </c>
    </row>
    <row r="1868" spans="1:13" x14ac:dyDescent="0.2">
      <c r="A1868" s="4"/>
      <c r="B1868" s="4"/>
      <c r="C1868" s="4"/>
      <c r="D1868" s="4">
        <v>613321</v>
      </c>
      <c r="E1868" s="258"/>
      <c r="F1868" s="5" t="s">
        <v>189</v>
      </c>
      <c r="G1868" s="41">
        <v>1700</v>
      </c>
      <c r="H1868" s="41">
        <v>1700</v>
      </c>
      <c r="I1868" s="46"/>
      <c r="J1868" s="46"/>
      <c r="K1868" s="46">
        <f t="shared" si="210"/>
        <v>1700</v>
      </c>
      <c r="L1868" s="74">
        <f t="shared" si="211"/>
        <v>100</v>
      </c>
      <c r="M1868" s="41">
        <f t="shared" si="212"/>
        <v>0</v>
      </c>
    </row>
    <row r="1869" spans="1:13" x14ac:dyDescent="0.2">
      <c r="A1869" s="4"/>
      <c r="B1869" s="5"/>
      <c r="C1869" s="4"/>
      <c r="D1869" s="4">
        <v>613311</v>
      </c>
      <c r="E1869" s="258"/>
      <c r="F1869" s="5" t="s">
        <v>206</v>
      </c>
      <c r="G1869" s="41">
        <v>1400</v>
      </c>
      <c r="H1869" s="41">
        <v>1400</v>
      </c>
      <c r="I1869" s="46"/>
      <c r="J1869" s="46"/>
      <c r="K1869" s="46">
        <f t="shared" si="210"/>
        <v>1400</v>
      </c>
      <c r="L1869" s="74">
        <f t="shared" si="211"/>
        <v>100</v>
      </c>
      <c r="M1869" s="41">
        <f t="shared" si="212"/>
        <v>0</v>
      </c>
    </row>
    <row r="1870" spans="1:13" x14ac:dyDescent="0.2">
      <c r="A1870" s="4"/>
      <c r="B1870" s="5"/>
      <c r="C1870" s="4"/>
      <c r="D1870" s="11">
        <v>613400</v>
      </c>
      <c r="E1870" s="257" t="s">
        <v>436</v>
      </c>
      <c r="F1870" s="10" t="s">
        <v>190</v>
      </c>
      <c r="G1870" s="45">
        <f>SUM(G1871:G1872)</f>
        <v>5700</v>
      </c>
      <c r="H1870" s="45">
        <f>SUM(H1871:H1872)</f>
        <v>5700</v>
      </c>
      <c r="I1870" s="45">
        <f>SUM(I1871:I1872)</f>
        <v>0</v>
      </c>
      <c r="J1870" s="45">
        <f>SUM(J1871:J1872)</f>
        <v>0</v>
      </c>
      <c r="K1870" s="47">
        <f t="shared" si="210"/>
        <v>5700</v>
      </c>
      <c r="L1870" s="73">
        <f t="shared" si="211"/>
        <v>100</v>
      </c>
      <c r="M1870" s="40">
        <f t="shared" si="212"/>
        <v>0</v>
      </c>
    </row>
    <row r="1871" spans="1:13" x14ac:dyDescent="0.2">
      <c r="A1871" s="4"/>
      <c r="B1871" s="85"/>
      <c r="C1871" s="4"/>
      <c r="D1871" s="4">
        <v>613410</v>
      </c>
      <c r="E1871" s="258"/>
      <c r="F1871" s="5" t="s">
        <v>191</v>
      </c>
      <c r="G1871" s="41">
        <v>2100</v>
      </c>
      <c r="H1871" s="41">
        <v>2100</v>
      </c>
      <c r="I1871" s="46"/>
      <c r="J1871" s="46"/>
      <c r="K1871" s="46">
        <f t="shared" si="210"/>
        <v>2100</v>
      </c>
      <c r="L1871" s="74">
        <f t="shared" si="211"/>
        <v>100</v>
      </c>
      <c r="M1871" s="41">
        <f t="shared" si="212"/>
        <v>0</v>
      </c>
    </row>
    <row r="1872" spans="1:13" x14ac:dyDescent="0.2">
      <c r="A1872" s="247"/>
      <c r="B1872" s="5"/>
      <c r="C1872" s="4"/>
      <c r="D1872" s="4">
        <v>613430</v>
      </c>
      <c r="E1872" s="258"/>
      <c r="F1872" s="5" t="s">
        <v>192</v>
      </c>
      <c r="G1872" s="41">
        <v>3600</v>
      </c>
      <c r="H1872" s="41">
        <v>3600</v>
      </c>
      <c r="I1872" s="46"/>
      <c r="J1872" s="46"/>
      <c r="K1872" s="46">
        <f t="shared" si="210"/>
        <v>3600</v>
      </c>
      <c r="L1872" s="74">
        <f t="shared" si="211"/>
        <v>100</v>
      </c>
      <c r="M1872" s="41">
        <f t="shared" si="212"/>
        <v>0</v>
      </c>
    </row>
    <row r="1873" spans="1:13" x14ac:dyDescent="0.2">
      <c r="A1873" s="247"/>
      <c r="B1873" s="3"/>
      <c r="C1873" s="4"/>
      <c r="D1873" s="11">
        <v>613500</v>
      </c>
      <c r="E1873" s="257"/>
      <c r="F1873" s="10" t="s">
        <v>26</v>
      </c>
      <c r="G1873" s="40">
        <v>800</v>
      </c>
      <c r="H1873" s="40">
        <v>800</v>
      </c>
      <c r="I1873" s="47"/>
      <c r="J1873" s="47"/>
      <c r="K1873" s="47">
        <f t="shared" si="210"/>
        <v>800</v>
      </c>
      <c r="L1873" s="73">
        <f t="shared" si="211"/>
        <v>100</v>
      </c>
      <c r="M1873" s="40">
        <f t="shared" si="212"/>
        <v>0</v>
      </c>
    </row>
    <row r="1874" spans="1:13" x14ac:dyDescent="0.2">
      <c r="A1874" s="5"/>
      <c r="B1874" s="4"/>
      <c r="C1874" s="4"/>
      <c r="D1874" s="11">
        <v>613700</v>
      </c>
      <c r="E1874" s="257" t="s">
        <v>436</v>
      </c>
      <c r="F1874" s="10" t="s">
        <v>63</v>
      </c>
      <c r="G1874" s="40">
        <v>3200</v>
      </c>
      <c r="H1874" s="40">
        <v>3200</v>
      </c>
      <c r="I1874" s="47"/>
      <c r="J1874" s="47"/>
      <c r="K1874" s="47">
        <f t="shared" si="210"/>
        <v>3200</v>
      </c>
      <c r="L1874" s="73">
        <f t="shared" si="211"/>
        <v>100</v>
      </c>
      <c r="M1874" s="40">
        <f t="shared" si="212"/>
        <v>0</v>
      </c>
    </row>
    <row r="1875" spans="1:13" x14ac:dyDescent="0.2">
      <c r="A1875" s="5"/>
      <c r="B1875" s="4"/>
      <c r="C1875" s="4"/>
      <c r="D1875" s="11">
        <v>613800</v>
      </c>
      <c r="E1875" s="257" t="s">
        <v>436</v>
      </c>
      <c r="F1875" s="10" t="s">
        <v>201</v>
      </c>
      <c r="G1875" s="40"/>
      <c r="H1875" s="40">
        <v>0</v>
      </c>
      <c r="I1875" s="47"/>
      <c r="J1875" s="47"/>
      <c r="K1875" s="47">
        <f t="shared" si="210"/>
        <v>0</v>
      </c>
      <c r="L1875" s="73" t="e">
        <f t="shared" si="211"/>
        <v>#DIV/0!</v>
      </c>
      <c r="M1875" s="40">
        <f t="shared" si="212"/>
        <v>0</v>
      </c>
    </row>
    <row r="1876" spans="1:13" ht="33.75" x14ac:dyDescent="0.2">
      <c r="A1876" s="85"/>
      <c r="B1876" s="4"/>
      <c r="C1876" s="4"/>
      <c r="D1876" s="11">
        <v>613900</v>
      </c>
      <c r="E1876" s="257" t="s">
        <v>436</v>
      </c>
      <c r="F1876" s="14" t="s">
        <v>284</v>
      </c>
      <c r="G1876" s="40">
        <f>SUM(G1877:G1884)</f>
        <v>15867</v>
      </c>
      <c r="H1876" s="40">
        <f>SUM(H1877:H1884)</f>
        <v>15867</v>
      </c>
      <c r="I1876" s="40">
        <f>SUM(I1877:I1884)</f>
        <v>0</v>
      </c>
      <c r="J1876" s="40">
        <f>SUM(J1877:J1884)</f>
        <v>0</v>
      </c>
      <c r="K1876" s="47">
        <f t="shared" si="210"/>
        <v>15867</v>
      </c>
      <c r="L1876" s="73">
        <f t="shared" si="211"/>
        <v>100</v>
      </c>
      <c r="M1876" s="40">
        <f t="shared" si="212"/>
        <v>0</v>
      </c>
    </row>
    <row r="1877" spans="1:13" x14ac:dyDescent="0.2">
      <c r="A1877" s="3"/>
      <c r="B1877" s="4"/>
      <c r="C1877" s="4"/>
      <c r="D1877" s="18">
        <v>613910</v>
      </c>
      <c r="E1877" s="256"/>
      <c r="F1877" s="1" t="s">
        <v>194</v>
      </c>
      <c r="G1877" s="41">
        <v>1700</v>
      </c>
      <c r="H1877" s="41">
        <v>1700</v>
      </c>
      <c r="I1877" s="46"/>
      <c r="J1877" s="46"/>
      <c r="K1877" s="46">
        <f t="shared" si="210"/>
        <v>1700</v>
      </c>
      <c r="L1877" s="74">
        <f t="shared" si="211"/>
        <v>100</v>
      </c>
      <c r="M1877" s="41">
        <f t="shared" si="212"/>
        <v>0</v>
      </c>
    </row>
    <row r="1878" spans="1:13" x14ac:dyDescent="0.2">
      <c r="A1878" s="4"/>
      <c r="B1878" s="4"/>
      <c r="C1878" s="4"/>
      <c r="D1878" s="18">
        <v>613914</v>
      </c>
      <c r="E1878" s="256"/>
      <c r="F1878" s="1" t="s">
        <v>195</v>
      </c>
      <c r="G1878" s="41"/>
      <c r="H1878" s="41"/>
      <c r="I1878" s="46"/>
      <c r="J1878" s="46"/>
      <c r="K1878" s="46">
        <f t="shared" si="210"/>
        <v>0</v>
      </c>
      <c r="L1878" s="74" t="e">
        <f t="shared" si="211"/>
        <v>#DIV/0!</v>
      </c>
      <c r="M1878" s="41">
        <f t="shared" si="212"/>
        <v>0</v>
      </c>
    </row>
    <row r="1879" spans="1:13" x14ac:dyDescent="0.2">
      <c r="A1879" s="4"/>
      <c r="B1879" s="4"/>
      <c r="C1879" s="4"/>
      <c r="D1879" s="18">
        <v>613920</v>
      </c>
      <c r="E1879" s="256"/>
      <c r="F1879" s="1" t="s">
        <v>196</v>
      </c>
      <c r="G1879" s="41">
        <v>1500</v>
      </c>
      <c r="H1879" s="41">
        <v>1500</v>
      </c>
      <c r="I1879" s="46"/>
      <c r="J1879" s="46"/>
      <c r="K1879" s="46">
        <f t="shared" si="210"/>
        <v>1500</v>
      </c>
      <c r="L1879" s="74">
        <f t="shared" si="211"/>
        <v>100</v>
      </c>
      <c r="M1879" s="41">
        <f t="shared" si="212"/>
        <v>0</v>
      </c>
    </row>
    <row r="1880" spans="1:13" x14ac:dyDescent="0.2">
      <c r="A1880" s="4"/>
      <c r="B1880" s="4"/>
      <c r="C1880" s="4"/>
      <c r="D1880" s="18">
        <v>613974</v>
      </c>
      <c r="E1880" s="256"/>
      <c r="F1880" s="1" t="s">
        <v>250</v>
      </c>
      <c r="G1880" s="41"/>
      <c r="H1880" s="41"/>
      <c r="I1880" s="46"/>
      <c r="J1880" s="46"/>
      <c r="K1880" s="46">
        <f t="shared" si="210"/>
        <v>0</v>
      </c>
      <c r="L1880" s="74" t="e">
        <f t="shared" si="211"/>
        <v>#DIV/0!</v>
      </c>
      <c r="M1880" s="41">
        <f t="shared" si="212"/>
        <v>0</v>
      </c>
    </row>
    <row r="1881" spans="1:13" ht="22.5" x14ac:dyDescent="0.2">
      <c r="A1881" s="4"/>
      <c r="B1881" s="4"/>
      <c r="C1881" s="4"/>
      <c r="D1881" s="4">
        <v>613976</v>
      </c>
      <c r="E1881" s="258"/>
      <c r="F1881" s="1" t="s">
        <v>322</v>
      </c>
      <c r="G1881" s="41">
        <v>6576</v>
      </c>
      <c r="H1881" s="41">
        <v>6576</v>
      </c>
      <c r="I1881" s="46"/>
      <c r="J1881" s="46"/>
      <c r="K1881" s="46">
        <f t="shared" si="210"/>
        <v>6576</v>
      </c>
      <c r="L1881" s="74">
        <f t="shared" si="211"/>
        <v>100</v>
      </c>
      <c r="M1881" s="41">
        <f t="shared" si="212"/>
        <v>0</v>
      </c>
    </row>
    <row r="1882" spans="1:13" x14ac:dyDescent="0.2">
      <c r="A1882" s="4"/>
      <c r="B1882" s="4"/>
      <c r="C1882" s="4"/>
      <c r="D1882" s="4">
        <v>613980</v>
      </c>
      <c r="E1882" s="258"/>
      <c r="F1882" s="1" t="s">
        <v>261</v>
      </c>
      <c r="G1882" s="41">
        <v>1157</v>
      </c>
      <c r="H1882" s="41">
        <v>1157</v>
      </c>
      <c r="I1882" s="46"/>
      <c r="J1882" s="46"/>
      <c r="K1882" s="46">
        <f t="shared" si="210"/>
        <v>1157</v>
      </c>
      <c r="L1882" s="74">
        <f t="shared" si="211"/>
        <v>100</v>
      </c>
      <c r="M1882" s="41">
        <f t="shared" si="212"/>
        <v>0</v>
      </c>
    </row>
    <row r="1883" spans="1:13" ht="22.5" x14ac:dyDescent="0.2">
      <c r="A1883" s="4"/>
      <c r="B1883" s="4"/>
      <c r="C1883" s="4"/>
      <c r="D1883" s="4">
        <v>613983</v>
      </c>
      <c r="E1883" s="258"/>
      <c r="F1883" s="1" t="s">
        <v>252</v>
      </c>
      <c r="G1883" s="41">
        <v>1934</v>
      </c>
      <c r="H1883" s="41">
        <v>1934</v>
      </c>
      <c r="I1883" s="46"/>
      <c r="J1883" s="46"/>
      <c r="K1883" s="46">
        <f t="shared" si="210"/>
        <v>1934</v>
      </c>
      <c r="L1883" s="74">
        <f t="shared" si="211"/>
        <v>100</v>
      </c>
      <c r="M1883" s="41">
        <f t="shared" si="212"/>
        <v>0</v>
      </c>
    </row>
    <row r="1884" spans="1:13" x14ac:dyDescent="0.2">
      <c r="A1884" s="4"/>
      <c r="B1884" s="4"/>
      <c r="C1884" s="4"/>
      <c r="D1884" s="4">
        <v>613991</v>
      </c>
      <c r="E1884" s="258"/>
      <c r="F1884" s="1" t="s">
        <v>67</v>
      </c>
      <c r="G1884" s="41">
        <v>3000</v>
      </c>
      <c r="H1884" s="41">
        <v>3000</v>
      </c>
      <c r="I1884" s="46"/>
      <c r="J1884" s="46"/>
      <c r="K1884" s="46">
        <f t="shared" si="210"/>
        <v>3000</v>
      </c>
      <c r="L1884" s="74">
        <f t="shared" si="211"/>
        <v>100</v>
      </c>
      <c r="M1884" s="41">
        <f t="shared" si="212"/>
        <v>0</v>
      </c>
    </row>
    <row r="1885" spans="1:13" x14ac:dyDescent="0.2">
      <c r="A1885" s="4"/>
      <c r="B1885" s="4"/>
      <c r="C1885" s="4"/>
      <c r="D1885" s="66">
        <v>821000</v>
      </c>
      <c r="E1885" s="257"/>
      <c r="F1885" s="67" t="s">
        <v>240</v>
      </c>
      <c r="G1885" s="7">
        <f>SUM(G1886:G1888)</f>
        <v>55000</v>
      </c>
      <c r="H1885" s="7">
        <f>SUM(H1886:H1888)</f>
        <v>30000</v>
      </c>
      <c r="I1885" s="7">
        <f>SUM(I1886:I1888)</f>
        <v>25000</v>
      </c>
      <c r="J1885" s="7">
        <f>SUM(J1886:J1888)</f>
        <v>0</v>
      </c>
      <c r="K1885" s="84">
        <f t="shared" si="210"/>
        <v>55000</v>
      </c>
      <c r="L1885" s="76">
        <f t="shared" si="211"/>
        <v>100</v>
      </c>
      <c r="M1885" s="7">
        <f t="shared" si="212"/>
        <v>0</v>
      </c>
    </row>
    <row r="1886" spans="1:13" x14ac:dyDescent="0.2">
      <c r="A1886" s="4"/>
      <c r="B1886" s="4"/>
      <c r="C1886" s="4"/>
      <c r="D1886" s="4">
        <v>821310</v>
      </c>
      <c r="E1886" s="256" t="s">
        <v>436</v>
      </c>
      <c r="F1886" s="1" t="s">
        <v>229</v>
      </c>
      <c r="G1886" s="41">
        <v>15000</v>
      </c>
      <c r="H1886" s="41">
        <v>10000</v>
      </c>
      <c r="I1886" s="46">
        <v>5000</v>
      </c>
      <c r="J1886" s="46"/>
      <c r="K1886" s="46">
        <f t="shared" si="210"/>
        <v>15000</v>
      </c>
      <c r="L1886" s="74">
        <f t="shared" si="211"/>
        <v>100</v>
      </c>
      <c r="M1886" s="41">
        <f t="shared" si="212"/>
        <v>0</v>
      </c>
    </row>
    <row r="1887" spans="1:13" x14ac:dyDescent="0.2">
      <c r="A1887" s="4"/>
      <c r="B1887" s="4"/>
      <c r="C1887" s="4"/>
      <c r="D1887" s="4">
        <v>821400</v>
      </c>
      <c r="E1887" s="256" t="s">
        <v>436</v>
      </c>
      <c r="F1887" s="1" t="s">
        <v>568</v>
      </c>
      <c r="G1887" s="41">
        <v>40000</v>
      </c>
      <c r="H1887" s="41">
        <v>20000</v>
      </c>
      <c r="I1887" s="46">
        <v>20000</v>
      </c>
      <c r="J1887" s="46"/>
      <c r="K1887" s="46">
        <f t="shared" si="210"/>
        <v>40000</v>
      </c>
      <c r="L1887" s="74">
        <f t="shared" si="211"/>
        <v>100</v>
      </c>
      <c r="M1887" s="41">
        <f t="shared" si="212"/>
        <v>0</v>
      </c>
    </row>
    <row r="1888" spans="1:13" x14ac:dyDescent="0.2">
      <c r="A1888" s="4"/>
      <c r="B1888" s="4"/>
      <c r="C1888" s="4"/>
      <c r="D1888" s="4">
        <v>821610</v>
      </c>
      <c r="E1888" s="309" t="s">
        <v>436</v>
      </c>
      <c r="F1888" s="1" t="s">
        <v>321</v>
      </c>
      <c r="G1888" s="41"/>
      <c r="H1888" s="41"/>
      <c r="I1888" s="46">
        <v>0</v>
      </c>
      <c r="J1888" s="46"/>
      <c r="K1888" s="46">
        <f t="shared" si="210"/>
        <v>0</v>
      </c>
      <c r="L1888" s="74" t="e">
        <f t="shared" si="211"/>
        <v>#DIV/0!</v>
      </c>
      <c r="M1888" s="41">
        <f t="shared" si="212"/>
        <v>0</v>
      </c>
    </row>
    <row r="1889" spans="1:13" x14ac:dyDescent="0.2">
      <c r="A1889" s="4"/>
      <c r="B1889" s="4"/>
      <c r="C1889" s="4"/>
      <c r="D1889" s="4"/>
      <c r="E1889" s="258"/>
      <c r="F1889" s="2" t="s">
        <v>46</v>
      </c>
      <c r="G1889" s="7">
        <v>19</v>
      </c>
      <c r="H1889" s="7">
        <v>19</v>
      </c>
      <c r="I1889" s="84"/>
      <c r="J1889" s="7"/>
      <c r="K1889" s="84">
        <f t="shared" si="210"/>
        <v>19</v>
      </c>
      <c r="L1889" s="76">
        <f t="shared" si="211"/>
        <v>100</v>
      </c>
      <c r="M1889" s="7">
        <f t="shared" si="212"/>
        <v>0</v>
      </c>
    </row>
    <row r="1890" spans="1:13" x14ac:dyDescent="0.2">
      <c r="G1890" s="54"/>
      <c r="H1890" s="54"/>
      <c r="I1890" s="54"/>
      <c r="J1890" s="54"/>
      <c r="K1890" s="54"/>
      <c r="L1890" s="33"/>
      <c r="M1890" s="22"/>
    </row>
    <row r="1891" spans="1:13" x14ac:dyDescent="0.2">
      <c r="C1891" s="28"/>
      <c r="G1891" s="57"/>
      <c r="H1891" s="57"/>
      <c r="I1891" s="57"/>
      <c r="J1891" s="57"/>
      <c r="K1891" s="57"/>
      <c r="L1891" s="35"/>
      <c r="M1891" s="23"/>
    </row>
    <row r="1892" spans="1:13" ht="12.75" customHeight="1" x14ac:dyDescent="0.2">
      <c r="A1892" s="452" t="s">
        <v>48</v>
      </c>
      <c r="B1892" s="5" t="s">
        <v>49</v>
      </c>
      <c r="C1892" s="5" t="s">
        <v>50</v>
      </c>
      <c r="D1892" s="3" t="s">
        <v>7</v>
      </c>
      <c r="E1892" s="3" t="s">
        <v>130</v>
      </c>
      <c r="F1892" s="3" t="s">
        <v>51</v>
      </c>
      <c r="G1892" s="520" t="s">
        <v>558</v>
      </c>
      <c r="H1892" s="514" t="s">
        <v>328</v>
      </c>
      <c r="I1892" s="514" t="s">
        <v>500</v>
      </c>
      <c r="J1892" s="516" t="s">
        <v>324</v>
      </c>
      <c r="K1892" s="512" t="s">
        <v>594</v>
      </c>
      <c r="L1892" s="15" t="s">
        <v>52</v>
      </c>
      <c r="M1892" s="3" t="s">
        <v>123</v>
      </c>
    </row>
    <row r="1893" spans="1:13" ht="33" customHeight="1" x14ac:dyDescent="0.2">
      <c r="A1893" s="5" t="s">
        <v>53</v>
      </c>
      <c r="B1893" s="5"/>
      <c r="C1893" s="5" t="s">
        <v>54</v>
      </c>
      <c r="D1893" s="3" t="s">
        <v>11</v>
      </c>
      <c r="E1893" s="3" t="s">
        <v>131</v>
      </c>
      <c r="F1893" s="3" t="s">
        <v>55</v>
      </c>
      <c r="G1893" s="522"/>
      <c r="H1893" s="515"/>
      <c r="I1893" s="515"/>
      <c r="J1893" s="517"/>
      <c r="K1893" s="523"/>
      <c r="L1893" s="15" t="s">
        <v>325</v>
      </c>
      <c r="M1893" s="3" t="s">
        <v>326</v>
      </c>
    </row>
    <row r="1894" spans="1:13" x14ac:dyDescent="0.2">
      <c r="A1894" s="4">
        <v>1</v>
      </c>
      <c r="B1894" s="4">
        <v>2</v>
      </c>
      <c r="C1894" s="85">
        <v>3</v>
      </c>
      <c r="D1894" s="85">
        <v>4</v>
      </c>
      <c r="E1894" s="85">
        <v>5</v>
      </c>
      <c r="F1894" s="85">
        <v>6</v>
      </c>
      <c r="G1894" s="85">
        <v>7</v>
      </c>
      <c r="H1894" s="85">
        <v>8</v>
      </c>
      <c r="I1894" s="85">
        <v>9</v>
      </c>
      <c r="J1894" s="85">
        <v>10</v>
      </c>
      <c r="K1894" s="209" t="s">
        <v>327</v>
      </c>
      <c r="L1894" s="86">
        <v>12</v>
      </c>
      <c r="M1894" s="85">
        <v>13</v>
      </c>
    </row>
    <row r="1895" spans="1:13" x14ac:dyDescent="0.2">
      <c r="A1895" s="4">
        <v>17</v>
      </c>
      <c r="B1895" s="4"/>
      <c r="C1895" s="5"/>
      <c r="D1895" s="3"/>
      <c r="E1895" s="81"/>
      <c r="F1895" s="10" t="s">
        <v>105</v>
      </c>
      <c r="G1895" s="41"/>
      <c r="H1895" s="41"/>
      <c r="I1895" s="46"/>
      <c r="J1895" s="46"/>
      <c r="K1895" s="46"/>
      <c r="L1895" s="27"/>
      <c r="M1895" s="5"/>
    </row>
    <row r="1896" spans="1:13" x14ac:dyDescent="0.2">
      <c r="A1896" s="244"/>
      <c r="B1896" s="3" t="s">
        <v>57</v>
      </c>
      <c r="C1896" s="3" t="s">
        <v>58</v>
      </c>
      <c r="D1896" s="3"/>
      <c r="E1896" s="81"/>
      <c r="F1896" s="17" t="s">
        <v>106</v>
      </c>
      <c r="G1896" s="41"/>
      <c r="H1896" s="41"/>
      <c r="I1896" s="46"/>
      <c r="J1896" s="46"/>
      <c r="K1896" s="46"/>
      <c r="L1896" s="27"/>
      <c r="M1896" s="5"/>
    </row>
    <row r="1897" spans="1:13" x14ac:dyDescent="0.2">
      <c r="A1897" s="5"/>
      <c r="B1897" s="4"/>
      <c r="C1897" s="4"/>
      <c r="D1897" s="4"/>
      <c r="E1897" s="258"/>
      <c r="F1897" s="2" t="s">
        <v>275</v>
      </c>
      <c r="G1897" s="7">
        <f>SUM(G1898+G1943)</f>
        <v>1097529</v>
      </c>
      <c r="H1897" s="7">
        <f>SUM(H1898+H1943)</f>
        <v>597529</v>
      </c>
      <c r="I1897" s="7">
        <f>SUM(I1898+I1943)</f>
        <v>500000</v>
      </c>
      <c r="J1897" s="7">
        <f>SUM(J1898+J1943)</f>
        <v>0</v>
      </c>
      <c r="K1897" s="84">
        <f t="shared" ref="K1897:K1928" si="213">SUM(H1897:J1897)</f>
        <v>1097529</v>
      </c>
      <c r="L1897" s="76">
        <f t="shared" ref="L1897:L1928" si="214">K1897/G1897*100</f>
        <v>100</v>
      </c>
      <c r="M1897" s="7">
        <f t="shared" ref="M1897:M1928" si="215">K1897-G1897</f>
        <v>0</v>
      </c>
    </row>
    <row r="1898" spans="1:13" x14ac:dyDescent="0.2">
      <c r="A1898" s="5"/>
      <c r="B1898" s="4"/>
      <c r="C1898" s="4"/>
      <c r="D1898" s="64">
        <v>610000</v>
      </c>
      <c r="E1898" s="259"/>
      <c r="F1898" s="65" t="s">
        <v>242</v>
      </c>
      <c r="G1898" s="7">
        <f>SUM(G1899+G1912+G1913+G1938+G1942)</f>
        <v>1032529</v>
      </c>
      <c r="H1898" s="7">
        <f>SUM(H1899+H1912+H1913+H1938+H1942)</f>
        <v>532529</v>
      </c>
      <c r="I1898" s="7">
        <f>SUM(I1899+I1912+I1913+I1938+I1942)</f>
        <v>500000</v>
      </c>
      <c r="J1898" s="7">
        <f>SUM(J1899+J1912+J1913+J1938+J1942)</f>
        <v>0</v>
      </c>
      <c r="K1898" s="84">
        <f t="shared" si="213"/>
        <v>1032529</v>
      </c>
      <c r="L1898" s="76">
        <f t="shared" si="214"/>
        <v>100</v>
      </c>
      <c r="M1898" s="7">
        <f t="shared" si="215"/>
        <v>0</v>
      </c>
    </row>
    <row r="1899" spans="1:13" x14ac:dyDescent="0.2">
      <c r="A1899" s="4"/>
      <c r="B1899" s="4"/>
      <c r="C1899" s="4"/>
      <c r="D1899" s="9">
        <v>611000</v>
      </c>
      <c r="E1899" s="259"/>
      <c r="F1899" s="10" t="s">
        <v>13</v>
      </c>
      <c r="G1899" s="40">
        <f>SUM(G1900+G1904)</f>
        <v>455471</v>
      </c>
      <c r="H1899" s="40">
        <f>SUM(H1900+H1904)</f>
        <v>455471</v>
      </c>
      <c r="I1899" s="40">
        <f>SUM(I1900+I1904)</f>
        <v>0</v>
      </c>
      <c r="J1899" s="40">
        <f>SUM(J1900+J1904)</f>
        <v>0</v>
      </c>
      <c r="K1899" s="47">
        <f t="shared" si="213"/>
        <v>455471</v>
      </c>
      <c r="L1899" s="73">
        <f t="shared" si="214"/>
        <v>100</v>
      </c>
      <c r="M1899" s="40">
        <f t="shared" si="215"/>
        <v>0</v>
      </c>
    </row>
    <row r="1900" spans="1:13" x14ac:dyDescent="0.2">
      <c r="A1900" s="4"/>
      <c r="B1900" s="4"/>
      <c r="C1900" s="4"/>
      <c r="D1900" s="11">
        <v>611100</v>
      </c>
      <c r="E1900" s="257" t="s">
        <v>437</v>
      </c>
      <c r="F1900" s="10" t="s">
        <v>317</v>
      </c>
      <c r="G1900" s="40">
        <f>SUM(G1901:G1903)</f>
        <v>369992</v>
      </c>
      <c r="H1900" s="40">
        <f>SUM(H1901:H1903)</f>
        <v>369992</v>
      </c>
      <c r="I1900" s="40">
        <f>SUM(I1901:I1903)</f>
        <v>0</v>
      </c>
      <c r="J1900" s="40">
        <f>SUM(J1901:J1903)</f>
        <v>0</v>
      </c>
      <c r="K1900" s="47">
        <f t="shared" si="213"/>
        <v>369992</v>
      </c>
      <c r="L1900" s="73">
        <f t="shared" si="214"/>
        <v>100</v>
      </c>
      <c r="M1900" s="40">
        <f t="shared" si="215"/>
        <v>0</v>
      </c>
    </row>
    <row r="1901" spans="1:13" x14ac:dyDescent="0.2">
      <c r="A1901" s="4"/>
      <c r="B1901" s="4"/>
      <c r="C1901" s="4"/>
      <c r="D1901" s="12">
        <v>611110</v>
      </c>
      <c r="E1901" s="255"/>
      <c r="F1901" s="5" t="s">
        <v>255</v>
      </c>
      <c r="G1901" s="41">
        <v>255294</v>
      </c>
      <c r="H1901" s="41">
        <v>255294</v>
      </c>
      <c r="I1901" s="46"/>
      <c r="J1901" s="46"/>
      <c r="K1901" s="46">
        <f t="shared" si="213"/>
        <v>255294</v>
      </c>
      <c r="L1901" s="74">
        <f t="shared" si="214"/>
        <v>100</v>
      </c>
      <c r="M1901" s="41">
        <f t="shared" si="215"/>
        <v>0</v>
      </c>
    </row>
    <row r="1902" spans="1:13" x14ac:dyDescent="0.2">
      <c r="A1902" s="4"/>
      <c r="B1902" s="4"/>
      <c r="C1902" s="4"/>
      <c r="D1902" s="12">
        <v>611130</v>
      </c>
      <c r="E1902" s="255"/>
      <c r="F1902" s="5" t="s">
        <v>14</v>
      </c>
      <c r="G1902" s="41">
        <v>114698</v>
      </c>
      <c r="H1902" s="41">
        <v>114698</v>
      </c>
      <c r="I1902" s="46"/>
      <c r="J1902" s="46"/>
      <c r="K1902" s="46">
        <f t="shared" si="213"/>
        <v>114698</v>
      </c>
      <c r="L1902" s="74">
        <f t="shared" si="214"/>
        <v>100</v>
      </c>
      <c r="M1902" s="41">
        <f t="shared" si="215"/>
        <v>0</v>
      </c>
    </row>
    <row r="1903" spans="1:13" x14ac:dyDescent="0.2">
      <c r="A1903" s="4"/>
      <c r="B1903" s="4"/>
      <c r="C1903" s="4"/>
      <c r="D1903" s="12">
        <v>611155</v>
      </c>
      <c r="E1903" s="255"/>
      <c r="F1903" s="5" t="s">
        <v>18</v>
      </c>
      <c r="G1903" s="41"/>
      <c r="H1903" s="41"/>
      <c r="I1903" s="46"/>
      <c r="J1903" s="46"/>
      <c r="K1903" s="46">
        <f t="shared" si="213"/>
        <v>0</v>
      </c>
      <c r="L1903" s="74" t="e">
        <f t="shared" si="214"/>
        <v>#DIV/0!</v>
      </c>
      <c r="M1903" s="41">
        <f t="shared" si="215"/>
        <v>0</v>
      </c>
    </row>
    <row r="1904" spans="1:13" x14ac:dyDescent="0.2">
      <c r="A1904" s="4"/>
      <c r="B1904" s="4"/>
      <c r="C1904" s="4"/>
      <c r="D1904" s="11">
        <v>611200</v>
      </c>
      <c r="E1904" s="257" t="s">
        <v>437</v>
      </c>
      <c r="F1904" s="10" t="s">
        <v>318</v>
      </c>
      <c r="G1904" s="40">
        <f>SUM(G1905:G1911)</f>
        <v>85479</v>
      </c>
      <c r="H1904" s="40">
        <f>SUM(H1905:H1911)</f>
        <v>85479</v>
      </c>
      <c r="I1904" s="40">
        <f>SUM(I1905:I1911)</f>
        <v>0</v>
      </c>
      <c r="J1904" s="40">
        <f>SUM(J1905:J1911)</f>
        <v>0</v>
      </c>
      <c r="K1904" s="47">
        <f t="shared" si="213"/>
        <v>85479</v>
      </c>
      <c r="L1904" s="73">
        <f t="shared" si="214"/>
        <v>100</v>
      </c>
      <c r="M1904" s="40">
        <f t="shared" si="215"/>
        <v>0</v>
      </c>
    </row>
    <row r="1905" spans="1:13" x14ac:dyDescent="0.2">
      <c r="A1905" s="4"/>
      <c r="B1905" s="4"/>
      <c r="C1905" s="4"/>
      <c r="D1905" s="12">
        <v>611211</v>
      </c>
      <c r="E1905" s="255"/>
      <c r="F1905" s="5" t="s">
        <v>310</v>
      </c>
      <c r="G1905" s="41">
        <v>8620</v>
      </c>
      <c r="H1905" s="41">
        <v>8620</v>
      </c>
      <c r="I1905" s="46"/>
      <c r="J1905" s="46"/>
      <c r="K1905" s="46">
        <f t="shared" si="213"/>
        <v>8620</v>
      </c>
      <c r="L1905" s="74">
        <f t="shared" si="214"/>
        <v>100</v>
      </c>
      <c r="M1905" s="41">
        <f t="shared" si="215"/>
        <v>0</v>
      </c>
    </row>
    <row r="1906" spans="1:13" x14ac:dyDescent="0.2">
      <c r="A1906" s="4"/>
      <c r="B1906" s="4"/>
      <c r="C1906" s="4"/>
      <c r="D1906" s="12">
        <v>611214</v>
      </c>
      <c r="E1906" s="255"/>
      <c r="F1906" s="5" t="s">
        <v>142</v>
      </c>
      <c r="G1906" s="41"/>
      <c r="H1906" s="41"/>
      <c r="I1906" s="46"/>
      <c r="J1906" s="46"/>
      <c r="K1906" s="46">
        <f t="shared" si="213"/>
        <v>0</v>
      </c>
      <c r="L1906" s="74" t="e">
        <f t="shared" si="214"/>
        <v>#DIV/0!</v>
      </c>
      <c r="M1906" s="41">
        <f t="shared" si="215"/>
        <v>0</v>
      </c>
    </row>
    <row r="1907" spans="1:13" x14ac:dyDescent="0.2">
      <c r="A1907" s="4"/>
      <c r="B1907" s="4"/>
      <c r="C1907" s="4"/>
      <c r="D1907" s="12">
        <v>611216</v>
      </c>
      <c r="E1907" s="255"/>
      <c r="F1907" s="5" t="s">
        <v>143</v>
      </c>
      <c r="G1907" s="41"/>
      <c r="H1907" s="41"/>
      <c r="I1907" s="46"/>
      <c r="J1907" s="46"/>
      <c r="K1907" s="46">
        <f t="shared" si="213"/>
        <v>0</v>
      </c>
      <c r="L1907" s="74" t="e">
        <f t="shared" si="214"/>
        <v>#DIV/0!</v>
      </c>
      <c r="M1907" s="41">
        <f t="shared" si="215"/>
        <v>0</v>
      </c>
    </row>
    <row r="1908" spans="1:13" x14ac:dyDescent="0.2">
      <c r="A1908" s="4"/>
      <c r="B1908" s="4"/>
      <c r="C1908" s="4"/>
      <c r="D1908" s="12">
        <v>611221</v>
      </c>
      <c r="E1908" s="255"/>
      <c r="F1908" s="5" t="s">
        <v>15</v>
      </c>
      <c r="G1908" s="41">
        <v>34848</v>
      </c>
      <c r="H1908" s="41">
        <v>34848</v>
      </c>
      <c r="I1908" s="46"/>
      <c r="J1908" s="46"/>
      <c r="K1908" s="46">
        <f t="shared" si="213"/>
        <v>34848</v>
      </c>
      <c r="L1908" s="74">
        <f t="shared" si="214"/>
        <v>100</v>
      </c>
      <c r="M1908" s="41">
        <f t="shared" si="215"/>
        <v>0</v>
      </c>
    </row>
    <row r="1909" spans="1:13" x14ac:dyDescent="0.2">
      <c r="A1909" s="4"/>
      <c r="B1909" s="4"/>
      <c r="C1909" s="4"/>
      <c r="D1909" s="4">
        <v>611224</v>
      </c>
      <c r="E1909" s="258"/>
      <c r="F1909" s="5" t="s">
        <v>16</v>
      </c>
      <c r="G1909" s="41">
        <v>7011</v>
      </c>
      <c r="H1909" s="41">
        <v>7011</v>
      </c>
      <c r="I1909" s="46"/>
      <c r="J1909" s="46"/>
      <c r="K1909" s="46">
        <f t="shared" si="213"/>
        <v>7011</v>
      </c>
      <c r="L1909" s="74">
        <f t="shared" si="214"/>
        <v>100</v>
      </c>
      <c r="M1909" s="41">
        <f t="shared" si="215"/>
        <v>0</v>
      </c>
    </row>
    <row r="1910" spans="1:13" x14ac:dyDescent="0.2">
      <c r="A1910" s="4"/>
      <c r="B1910" s="4"/>
      <c r="C1910" s="4"/>
      <c r="D1910" s="4">
        <v>611225</v>
      </c>
      <c r="E1910" s="258"/>
      <c r="F1910" s="5" t="s">
        <v>17</v>
      </c>
      <c r="G1910" s="41">
        <v>15000</v>
      </c>
      <c r="H1910" s="41">
        <v>15000</v>
      </c>
      <c r="I1910" s="46"/>
      <c r="J1910" s="46"/>
      <c r="K1910" s="46">
        <f t="shared" si="213"/>
        <v>15000</v>
      </c>
      <c r="L1910" s="74">
        <f t="shared" si="214"/>
        <v>100</v>
      </c>
      <c r="M1910" s="41">
        <f t="shared" si="215"/>
        <v>0</v>
      </c>
    </row>
    <row r="1911" spans="1:13" x14ac:dyDescent="0.2">
      <c r="A1911" s="4"/>
      <c r="B1911" s="4"/>
      <c r="C1911" s="4"/>
      <c r="D1911" s="4">
        <v>611227</v>
      </c>
      <c r="E1911" s="258"/>
      <c r="F1911" s="5" t="s">
        <v>19</v>
      </c>
      <c r="G1911" s="41">
        <v>20000</v>
      </c>
      <c r="H1911" s="41">
        <v>20000</v>
      </c>
      <c r="I1911" s="46"/>
      <c r="J1911" s="46"/>
      <c r="K1911" s="46">
        <f t="shared" si="213"/>
        <v>20000</v>
      </c>
      <c r="L1911" s="74">
        <f t="shared" si="214"/>
        <v>100</v>
      </c>
      <c r="M1911" s="41">
        <f t="shared" si="215"/>
        <v>0</v>
      </c>
    </row>
    <row r="1912" spans="1:13" x14ac:dyDescent="0.2">
      <c r="A1912" s="4"/>
      <c r="B1912" s="4"/>
      <c r="C1912" s="4"/>
      <c r="D1912" s="9">
        <v>612100</v>
      </c>
      <c r="E1912" s="259" t="s">
        <v>437</v>
      </c>
      <c r="F1912" s="10" t="s">
        <v>20</v>
      </c>
      <c r="G1912" s="40">
        <v>18500</v>
      </c>
      <c r="H1912" s="40">
        <v>18500</v>
      </c>
      <c r="I1912" s="47"/>
      <c r="J1912" s="47"/>
      <c r="K1912" s="47">
        <f t="shared" si="213"/>
        <v>18500</v>
      </c>
      <c r="L1912" s="73">
        <f t="shared" si="214"/>
        <v>100</v>
      </c>
      <c r="M1912" s="40">
        <f t="shared" si="215"/>
        <v>0</v>
      </c>
    </row>
    <row r="1913" spans="1:13" x14ac:dyDescent="0.2">
      <c r="A1913" s="4"/>
      <c r="B1913" s="4"/>
      <c r="C1913" s="4"/>
      <c r="D1913" s="9">
        <v>613000</v>
      </c>
      <c r="E1913" s="259"/>
      <c r="F1913" s="10" t="s">
        <v>185</v>
      </c>
      <c r="G1913" s="45">
        <f>SUM(G1914+G1917+G1920+G1923+G1926+G1927+G1928+G1929)</f>
        <v>58558</v>
      </c>
      <c r="H1913" s="45">
        <f>SUM(H1914+H1917+H1920+H1923+H1926+H1927+H1928+H1929)</f>
        <v>58558</v>
      </c>
      <c r="I1913" s="45">
        <f>SUM(I1914+I1917+I1920+I1923+I1926+I1927+I1928+I1929)</f>
        <v>0</v>
      </c>
      <c r="J1913" s="45">
        <f>SUM(J1914+J1917+J1920+J1923+J1926+J1927+J1928+J1929)</f>
        <v>0</v>
      </c>
      <c r="K1913" s="47">
        <f t="shared" si="213"/>
        <v>58558</v>
      </c>
      <c r="L1913" s="73">
        <f t="shared" si="214"/>
        <v>100</v>
      </c>
      <c r="M1913" s="40">
        <f t="shared" si="215"/>
        <v>0</v>
      </c>
    </row>
    <row r="1914" spans="1:13" x14ac:dyDescent="0.2">
      <c r="A1914" s="4"/>
      <c r="B1914" s="4"/>
      <c r="C1914" s="4"/>
      <c r="D1914" s="11">
        <v>613100</v>
      </c>
      <c r="E1914" s="257" t="s">
        <v>437</v>
      </c>
      <c r="F1914" s="10" t="s">
        <v>175</v>
      </c>
      <c r="G1914" s="45">
        <f>SUM(G1915:G1916)</f>
        <v>4000</v>
      </c>
      <c r="H1914" s="45">
        <f>SUM(H1915:H1916)</f>
        <v>4000</v>
      </c>
      <c r="I1914" s="45">
        <f>SUM(I1915:I1916)</f>
        <v>0</v>
      </c>
      <c r="J1914" s="45">
        <f>SUM(J1915:J1916)</f>
        <v>0</v>
      </c>
      <c r="K1914" s="47">
        <f t="shared" si="213"/>
        <v>4000</v>
      </c>
      <c r="L1914" s="73">
        <f t="shared" si="214"/>
        <v>100</v>
      </c>
      <c r="M1914" s="40">
        <f t="shared" si="215"/>
        <v>0</v>
      </c>
    </row>
    <row r="1915" spans="1:13" x14ac:dyDescent="0.2">
      <c r="A1915" s="4"/>
      <c r="B1915" s="4"/>
      <c r="C1915" s="4"/>
      <c r="D1915" s="4">
        <v>613110</v>
      </c>
      <c r="E1915" s="258"/>
      <c r="F1915" s="5" t="s">
        <v>174</v>
      </c>
      <c r="G1915" s="41">
        <v>3000</v>
      </c>
      <c r="H1915" s="41">
        <v>3000</v>
      </c>
      <c r="I1915" s="46"/>
      <c r="J1915" s="46"/>
      <c r="K1915" s="46">
        <f t="shared" si="213"/>
        <v>3000</v>
      </c>
      <c r="L1915" s="74">
        <f t="shared" si="214"/>
        <v>100</v>
      </c>
      <c r="M1915" s="41">
        <f t="shared" si="215"/>
        <v>0</v>
      </c>
    </row>
    <row r="1916" spans="1:13" x14ac:dyDescent="0.2">
      <c r="A1916" s="4"/>
      <c r="B1916" s="4"/>
      <c r="C1916" s="4"/>
      <c r="D1916" s="4">
        <v>613120</v>
      </c>
      <c r="E1916" s="258"/>
      <c r="F1916" s="5" t="s">
        <v>22</v>
      </c>
      <c r="G1916" s="41">
        <v>1000</v>
      </c>
      <c r="H1916" s="41">
        <v>1000</v>
      </c>
      <c r="I1916" s="46"/>
      <c r="J1916" s="46"/>
      <c r="K1916" s="46">
        <f t="shared" si="213"/>
        <v>1000</v>
      </c>
      <c r="L1916" s="74">
        <f t="shared" si="214"/>
        <v>100</v>
      </c>
      <c r="M1916" s="41">
        <f t="shared" si="215"/>
        <v>0</v>
      </c>
    </row>
    <row r="1917" spans="1:13" x14ac:dyDescent="0.2">
      <c r="A1917" s="4"/>
      <c r="B1917" s="4"/>
      <c r="C1917" s="4"/>
      <c r="D1917" s="11">
        <v>613200</v>
      </c>
      <c r="E1917" s="279" t="s">
        <v>437</v>
      </c>
      <c r="F1917" s="10" t="s">
        <v>186</v>
      </c>
      <c r="G1917" s="45">
        <f>SUM(G1918:G1919)</f>
        <v>0</v>
      </c>
      <c r="H1917" s="45">
        <f>SUM(H1918:H1919)</f>
        <v>0</v>
      </c>
      <c r="I1917" s="45">
        <f>SUM(I1918:I1919)</f>
        <v>0</v>
      </c>
      <c r="J1917" s="45">
        <f>SUM(J1918:J1919)</f>
        <v>0</v>
      </c>
      <c r="K1917" s="47">
        <f t="shared" si="213"/>
        <v>0</v>
      </c>
      <c r="L1917" s="73" t="e">
        <f t="shared" si="214"/>
        <v>#DIV/0!</v>
      </c>
      <c r="M1917" s="40">
        <f t="shared" si="215"/>
        <v>0</v>
      </c>
    </row>
    <row r="1918" spans="1:13" x14ac:dyDescent="0.2">
      <c r="A1918" s="4"/>
      <c r="B1918" s="4"/>
      <c r="C1918" s="4"/>
      <c r="D1918" s="4">
        <v>613211</v>
      </c>
      <c r="E1918" s="258"/>
      <c r="F1918" s="5" t="s">
        <v>187</v>
      </c>
      <c r="G1918" s="41">
        <v>0</v>
      </c>
      <c r="H1918" s="41"/>
      <c r="I1918" s="46"/>
      <c r="J1918" s="46"/>
      <c r="K1918" s="46">
        <f t="shared" si="213"/>
        <v>0</v>
      </c>
      <c r="L1918" s="74" t="e">
        <f t="shared" si="214"/>
        <v>#DIV/0!</v>
      </c>
      <c r="M1918" s="41">
        <f t="shared" si="215"/>
        <v>0</v>
      </c>
    </row>
    <row r="1919" spans="1:13" x14ac:dyDescent="0.2">
      <c r="A1919" s="4"/>
      <c r="B1919" s="4"/>
      <c r="C1919" s="4"/>
      <c r="D1919" s="4">
        <v>613212</v>
      </c>
      <c r="E1919" s="258"/>
      <c r="F1919" s="5" t="s">
        <v>188</v>
      </c>
      <c r="G1919" s="41">
        <v>0</v>
      </c>
      <c r="H1919" s="41"/>
      <c r="I1919" s="46"/>
      <c r="J1919" s="46"/>
      <c r="K1919" s="46">
        <f t="shared" si="213"/>
        <v>0</v>
      </c>
      <c r="L1919" s="74" t="e">
        <f t="shared" si="214"/>
        <v>#DIV/0!</v>
      </c>
      <c r="M1919" s="41">
        <f t="shared" si="215"/>
        <v>0</v>
      </c>
    </row>
    <row r="1920" spans="1:13" x14ac:dyDescent="0.2">
      <c r="A1920" s="4"/>
      <c r="B1920" s="4"/>
      <c r="C1920" s="4"/>
      <c r="D1920" s="11">
        <v>613300</v>
      </c>
      <c r="E1920" s="257" t="s">
        <v>437</v>
      </c>
      <c r="F1920" s="10" t="s">
        <v>319</v>
      </c>
      <c r="G1920" s="45">
        <f>SUM(G1921:G1922)</f>
        <v>4000</v>
      </c>
      <c r="H1920" s="45">
        <f>SUM(H1921:H1922)</f>
        <v>4000</v>
      </c>
      <c r="I1920" s="45">
        <f>SUM(I1921:I1922)</f>
        <v>0</v>
      </c>
      <c r="J1920" s="45">
        <f>SUM(J1921:J1922)</f>
        <v>0</v>
      </c>
      <c r="K1920" s="47">
        <f t="shared" si="213"/>
        <v>4000</v>
      </c>
      <c r="L1920" s="73">
        <f t="shared" si="214"/>
        <v>100</v>
      </c>
      <c r="M1920" s="40">
        <f t="shared" si="215"/>
        <v>0</v>
      </c>
    </row>
    <row r="1921" spans="1:13" x14ac:dyDescent="0.2">
      <c r="A1921" s="4"/>
      <c r="B1921" s="4"/>
      <c r="C1921" s="4"/>
      <c r="D1921" s="4">
        <v>613321</v>
      </c>
      <c r="E1921" s="258"/>
      <c r="F1921" s="5" t="s">
        <v>189</v>
      </c>
      <c r="G1921" s="41">
        <v>0</v>
      </c>
      <c r="H1921" s="41"/>
      <c r="I1921" s="46"/>
      <c r="J1921" s="46"/>
      <c r="K1921" s="46">
        <f t="shared" si="213"/>
        <v>0</v>
      </c>
      <c r="L1921" s="74" t="e">
        <f t="shared" si="214"/>
        <v>#DIV/0!</v>
      </c>
      <c r="M1921" s="41">
        <f t="shared" si="215"/>
        <v>0</v>
      </c>
    </row>
    <row r="1922" spans="1:13" x14ac:dyDescent="0.2">
      <c r="A1922" s="4"/>
      <c r="B1922" s="4"/>
      <c r="C1922" s="4"/>
      <c r="D1922" s="4">
        <v>613311</v>
      </c>
      <c r="E1922" s="258"/>
      <c r="F1922" s="5" t="s">
        <v>206</v>
      </c>
      <c r="G1922" s="41">
        <v>4000</v>
      </c>
      <c r="H1922" s="41">
        <v>4000</v>
      </c>
      <c r="I1922" s="46"/>
      <c r="J1922" s="46"/>
      <c r="K1922" s="46">
        <f t="shared" si="213"/>
        <v>4000</v>
      </c>
      <c r="L1922" s="74">
        <f t="shared" si="214"/>
        <v>100</v>
      </c>
      <c r="M1922" s="41">
        <f t="shared" si="215"/>
        <v>0</v>
      </c>
    </row>
    <row r="1923" spans="1:13" x14ac:dyDescent="0.2">
      <c r="A1923" s="4"/>
      <c r="B1923" s="4"/>
      <c r="C1923" s="4"/>
      <c r="D1923" s="11">
        <v>613400</v>
      </c>
      <c r="E1923" s="257" t="s">
        <v>437</v>
      </c>
      <c r="F1923" s="10" t="s">
        <v>190</v>
      </c>
      <c r="G1923" s="45">
        <f>SUM(G1924:G1925)</f>
        <v>5000</v>
      </c>
      <c r="H1923" s="45">
        <f>SUM(H1924:H1925)</f>
        <v>5000</v>
      </c>
      <c r="I1923" s="45">
        <f>SUM(I1924:I1925)</f>
        <v>0</v>
      </c>
      <c r="J1923" s="45">
        <f>SUM(J1924:J1925)</f>
        <v>0</v>
      </c>
      <c r="K1923" s="47">
        <f t="shared" si="213"/>
        <v>5000</v>
      </c>
      <c r="L1923" s="73">
        <f t="shared" si="214"/>
        <v>100</v>
      </c>
      <c r="M1923" s="40">
        <f t="shared" si="215"/>
        <v>0</v>
      </c>
    </row>
    <row r="1924" spans="1:13" x14ac:dyDescent="0.2">
      <c r="A1924" s="4"/>
      <c r="B1924" s="4"/>
      <c r="C1924" s="4"/>
      <c r="D1924" s="4">
        <v>613410</v>
      </c>
      <c r="E1924" s="258"/>
      <c r="F1924" s="5" t="s">
        <v>191</v>
      </c>
      <c r="G1924" s="41">
        <v>4000</v>
      </c>
      <c r="H1924" s="41">
        <v>4000</v>
      </c>
      <c r="I1924" s="46"/>
      <c r="J1924" s="46"/>
      <c r="K1924" s="46">
        <f t="shared" si="213"/>
        <v>4000</v>
      </c>
      <c r="L1924" s="74">
        <f t="shared" si="214"/>
        <v>100</v>
      </c>
      <c r="M1924" s="41">
        <f t="shared" si="215"/>
        <v>0</v>
      </c>
    </row>
    <row r="1925" spans="1:13" x14ac:dyDescent="0.2">
      <c r="A1925" s="5"/>
      <c r="B1925" s="4"/>
      <c r="C1925" s="4"/>
      <c r="D1925" s="4">
        <v>613430</v>
      </c>
      <c r="E1925" s="258"/>
      <c r="F1925" s="5" t="s">
        <v>192</v>
      </c>
      <c r="G1925" s="41">
        <v>1000</v>
      </c>
      <c r="H1925" s="41">
        <v>1000</v>
      </c>
      <c r="I1925" s="46"/>
      <c r="J1925" s="46"/>
      <c r="K1925" s="46">
        <f t="shared" si="213"/>
        <v>1000</v>
      </c>
      <c r="L1925" s="74">
        <f t="shared" si="214"/>
        <v>100</v>
      </c>
      <c r="M1925" s="41">
        <f t="shared" si="215"/>
        <v>0</v>
      </c>
    </row>
    <row r="1926" spans="1:13" x14ac:dyDescent="0.2">
      <c r="A1926" s="5"/>
      <c r="B1926" s="4"/>
      <c r="C1926" s="4"/>
      <c r="D1926" s="11">
        <v>613500</v>
      </c>
      <c r="E1926" s="257" t="s">
        <v>437</v>
      </c>
      <c r="F1926" s="10" t="s">
        <v>26</v>
      </c>
      <c r="G1926" s="40">
        <v>7000</v>
      </c>
      <c r="H1926" s="40">
        <v>7000</v>
      </c>
      <c r="I1926" s="47"/>
      <c r="J1926" s="47"/>
      <c r="K1926" s="47">
        <f t="shared" si="213"/>
        <v>7000</v>
      </c>
      <c r="L1926" s="73">
        <f t="shared" si="214"/>
        <v>100</v>
      </c>
      <c r="M1926" s="40">
        <f t="shared" si="215"/>
        <v>0</v>
      </c>
    </row>
    <row r="1927" spans="1:13" x14ac:dyDescent="0.2">
      <c r="A1927" s="85"/>
      <c r="B1927" s="4"/>
      <c r="C1927" s="4"/>
      <c r="D1927" s="11">
        <v>613700</v>
      </c>
      <c r="E1927" s="257" t="s">
        <v>437</v>
      </c>
      <c r="F1927" s="10" t="s">
        <v>28</v>
      </c>
      <c r="G1927" s="40">
        <v>8000</v>
      </c>
      <c r="H1927" s="40">
        <v>8000</v>
      </c>
      <c r="I1927" s="47"/>
      <c r="J1927" s="47"/>
      <c r="K1927" s="47">
        <f t="shared" si="213"/>
        <v>8000</v>
      </c>
      <c r="L1927" s="73">
        <f t="shared" si="214"/>
        <v>100</v>
      </c>
      <c r="M1927" s="40">
        <f t="shared" si="215"/>
        <v>0</v>
      </c>
    </row>
    <row r="1928" spans="1:13" x14ac:dyDescent="0.2">
      <c r="A1928" s="3"/>
      <c r="B1928" s="4"/>
      <c r="C1928" s="4"/>
      <c r="D1928" s="11">
        <v>613800</v>
      </c>
      <c r="E1928" s="257" t="s">
        <v>437</v>
      </c>
      <c r="F1928" s="10" t="s">
        <v>201</v>
      </c>
      <c r="G1928" s="40">
        <v>2000</v>
      </c>
      <c r="H1928" s="40">
        <v>2000</v>
      </c>
      <c r="I1928" s="47"/>
      <c r="J1928" s="47"/>
      <c r="K1928" s="47">
        <f t="shared" si="213"/>
        <v>2000</v>
      </c>
      <c r="L1928" s="73">
        <f t="shared" si="214"/>
        <v>100</v>
      </c>
      <c r="M1928" s="40">
        <f t="shared" si="215"/>
        <v>0</v>
      </c>
    </row>
    <row r="1929" spans="1:13" ht="24" customHeight="1" x14ac:dyDescent="0.2">
      <c r="A1929" s="4"/>
      <c r="B1929" s="5"/>
      <c r="C1929" s="4"/>
      <c r="D1929" s="11">
        <v>613900</v>
      </c>
      <c r="E1929" s="257" t="s">
        <v>437</v>
      </c>
      <c r="F1929" s="14" t="s">
        <v>384</v>
      </c>
      <c r="G1929" s="45">
        <f>SUM(G1930:G1937)</f>
        <v>28558</v>
      </c>
      <c r="H1929" s="45">
        <f>SUM(H1930:H1937)</f>
        <v>28558</v>
      </c>
      <c r="I1929" s="45">
        <f>SUM(I1930:I1937)</f>
        <v>0</v>
      </c>
      <c r="J1929" s="45">
        <f>SUM(J1930:J1937)</f>
        <v>0</v>
      </c>
      <c r="K1929" s="47">
        <f t="shared" ref="K1929:K1948" si="216">SUM(H1929:J1929)</f>
        <v>28558</v>
      </c>
      <c r="L1929" s="73">
        <f t="shared" ref="L1929:L1948" si="217">K1929/G1929*100</f>
        <v>100</v>
      </c>
      <c r="M1929" s="40">
        <f t="shared" ref="M1929:M1948" si="218">K1929-G1929</f>
        <v>0</v>
      </c>
    </row>
    <row r="1930" spans="1:13" x14ac:dyDescent="0.2">
      <c r="A1930" s="4"/>
      <c r="B1930" s="5"/>
      <c r="C1930" s="4"/>
      <c r="D1930" s="4">
        <v>613910</v>
      </c>
      <c r="E1930" s="258"/>
      <c r="F1930" s="5" t="s">
        <v>194</v>
      </c>
      <c r="G1930" s="41">
        <v>1500</v>
      </c>
      <c r="H1930" s="41">
        <v>1500</v>
      </c>
      <c r="I1930" s="46"/>
      <c r="J1930" s="46"/>
      <c r="K1930" s="46">
        <f t="shared" si="216"/>
        <v>1500</v>
      </c>
      <c r="L1930" s="74">
        <f t="shared" si="217"/>
        <v>100</v>
      </c>
      <c r="M1930" s="41">
        <f t="shared" si="218"/>
        <v>0</v>
      </c>
    </row>
    <row r="1931" spans="1:13" x14ac:dyDescent="0.2">
      <c r="A1931" s="4"/>
      <c r="B1931" s="85"/>
      <c r="C1931" s="4"/>
      <c r="D1931" s="4">
        <v>613914</v>
      </c>
      <c r="E1931" s="258"/>
      <c r="F1931" s="5" t="s">
        <v>195</v>
      </c>
      <c r="G1931" s="41">
        <v>6000</v>
      </c>
      <c r="H1931" s="41">
        <v>6000</v>
      </c>
      <c r="I1931" s="46"/>
      <c r="J1931" s="46"/>
      <c r="K1931" s="46">
        <f t="shared" si="216"/>
        <v>6000</v>
      </c>
      <c r="L1931" s="74">
        <f t="shared" si="217"/>
        <v>100</v>
      </c>
      <c r="M1931" s="41">
        <f t="shared" si="218"/>
        <v>0</v>
      </c>
    </row>
    <row r="1932" spans="1:13" x14ac:dyDescent="0.2">
      <c r="A1932" s="4"/>
      <c r="B1932" s="5"/>
      <c r="C1932" s="4"/>
      <c r="D1932" s="4">
        <v>613920</v>
      </c>
      <c r="E1932" s="258"/>
      <c r="F1932" s="5" t="s">
        <v>196</v>
      </c>
      <c r="G1932" s="41">
        <v>4000</v>
      </c>
      <c r="H1932" s="41">
        <v>4000</v>
      </c>
      <c r="I1932" s="46"/>
      <c r="J1932" s="46"/>
      <c r="K1932" s="46">
        <f t="shared" si="216"/>
        <v>4000</v>
      </c>
      <c r="L1932" s="74">
        <f t="shared" si="217"/>
        <v>100</v>
      </c>
      <c r="M1932" s="41">
        <f t="shared" si="218"/>
        <v>0</v>
      </c>
    </row>
    <row r="1933" spans="1:13" x14ac:dyDescent="0.2">
      <c r="A1933" s="4"/>
      <c r="B1933" s="3"/>
      <c r="C1933" s="4"/>
      <c r="D1933" s="18">
        <v>613974</v>
      </c>
      <c r="E1933" s="256"/>
      <c r="F1933" s="1" t="s">
        <v>250</v>
      </c>
      <c r="G1933" s="41">
        <v>12000</v>
      </c>
      <c r="H1933" s="41">
        <v>12000</v>
      </c>
      <c r="I1933" s="46"/>
      <c r="J1933" s="46"/>
      <c r="K1933" s="46">
        <f t="shared" si="216"/>
        <v>12000</v>
      </c>
      <c r="L1933" s="74">
        <f t="shared" si="217"/>
        <v>100</v>
      </c>
      <c r="M1933" s="41">
        <f t="shared" si="218"/>
        <v>0</v>
      </c>
    </row>
    <row r="1934" spans="1:13" ht="22.5" x14ac:dyDescent="0.2">
      <c r="A1934" s="4"/>
      <c r="B1934" s="4"/>
      <c r="C1934" s="4"/>
      <c r="D1934" s="4">
        <v>613976</v>
      </c>
      <c r="E1934" s="258"/>
      <c r="F1934" s="1" t="s">
        <v>322</v>
      </c>
      <c r="G1934" s="41"/>
      <c r="H1934" s="41"/>
      <c r="I1934" s="46"/>
      <c r="J1934" s="46"/>
      <c r="K1934" s="46">
        <f t="shared" si="216"/>
        <v>0</v>
      </c>
      <c r="L1934" s="74" t="e">
        <f t="shared" si="217"/>
        <v>#DIV/0!</v>
      </c>
      <c r="M1934" s="41">
        <f t="shared" si="218"/>
        <v>0</v>
      </c>
    </row>
    <row r="1935" spans="1:13" x14ac:dyDescent="0.2">
      <c r="A1935" s="4"/>
      <c r="B1935" s="4"/>
      <c r="C1935" s="4"/>
      <c r="D1935" s="4">
        <v>613980</v>
      </c>
      <c r="E1935" s="258"/>
      <c r="F1935" s="1" t="s">
        <v>263</v>
      </c>
      <c r="G1935" s="41">
        <v>2722</v>
      </c>
      <c r="H1935" s="41">
        <v>2722</v>
      </c>
      <c r="I1935" s="46"/>
      <c r="J1935" s="46"/>
      <c r="K1935" s="46">
        <f t="shared" si="216"/>
        <v>2722</v>
      </c>
      <c r="L1935" s="74">
        <f t="shared" si="217"/>
        <v>100</v>
      </c>
      <c r="M1935" s="41">
        <f t="shared" si="218"/>
        <v>0</v>
      </c>
    </row>
    <row r="1936" spans="1:13" ht="22.5" x14ac:dyDescent="0.2">
      <c r="A1936" s="4"/>
      <c r="B1936" s="4"/>
      <c r="C1936" s="4"/>
      <c r="D1936" s="4">
        <v>613983</v>
      </c>
      <c r="E1936" s="258"/>
      <c r="F1936" s="1" t="s">
        <v>252</v>
      </c>
      <c r="G1936" s="41">
        <v>1336</v>
      </c>
      <c r="H1936" s="41">
        <v>1336</v>
      </c>
      <c r="I1936" s="46"/>
      <c r="J1936" s="46"/>
      <c r="K1936" s="46">
        <f t="shared" si="216"/>
        <v>1336</v>
      </c>
      <c r="L1936" s="74">
        <f t="shared" si="217"/>
        <v>100</v>
      </c>
      <c r="M1936" s="41">
        <f t="shared" si="218"/>
        <v>0</v>
      </c>
    </row>
    <row r="1937" spans="1:13" ht="22.5" x14ac:dyDescent="0.2">
      <c r="A1937" s="4"/>
      <c r="B1937" s="4"/>
      <c r="C1937" s="4"/>
      <c r="D1937" s="4">
        <v>613991</v>
      </c>
      <c r="E1937" s="258"/>
      <c r="F1937" s="1" t="s">
        <v>107</v>
      </c>
      <c r="G1937" s="41">
        <v>1000</v>
      </c>
      <c r="H1937" s="41">
        <v>1000</v>
      </c>
      <c r="I1937" s="46"/>
      <c r="J1937" s="46"/>
      <c r="K1937" s="46">
        <f t="shared" si="216"/>
        <v>1000</v>
      </c>
      <c r="L1937" s="74">
        <f t="shared" si="217"/>
        <v>100</v>
      </c>
      <c r="M1937" s="41">
        <f t="shared" si="218"/>
        <v>0</v>
      </c>
    </row>
    <row r="1938" spans="1:13" x14ac:dyDescent="0.2">
      <c r="A1938" s="4"/>
      <c r="B1938" s="4"/>
      <c r="C1938" s="4"/>
      <c r="D1938" s="11">
        <v>614000</v>
      </c>
      <c r="E1938" s="257"/>
      <c r="F1938" s="10" t="s">
        <v>30</v>
      </c>
      <c r="G1938" s="45">
        <f>SUM(G1939:G1941)</f>
        <v>500000</v>
      </c>
      <c r="H1938" s="45">
        <f>SUM(H1939:H1941)</f>
        <v>0</v>
      </c>
      <c r="I1938" s="45">
        <f>SUM(I1939:I1941)</f>
        <v>500000</v>
      </c>
      <c r="J1938" s="45">
        <f>SUM(J1939:J1941)</f>
        <v>0</v>
      </c>
      <c r="K1938" s="47">
        <f t="shared" si="216"/>
        <v>500000</v>
      </c>
      <c r="L1938" s="73">
        <f t="shared" si="217"/>
        <v>100</v>
      </c>
      <c r="M1938" s="40">
        <f t="shared" si="218"/>
        <v>0</v>
      </c>
    </row>
    <row r="1939" spans="1:13" x14ac:dyDescent="0.2">
      <c r="A1939" s="4"/>
      <c r="B1939" s="4"/>
      <c r="C1939" s="4"/>
      <c r="D1939" s="4">
        <v>614116</v>
      </c>
      <c r="E1939" s="258"/>
      <c r="F1939" s="5" t="s">
        <v>31</v>
      </c>
      <c r="G1939" s="41"/>
      <c r="H1939" s="41">
        <v>0</v>
      </c>
      <c r="I1939" s="46"/>
      <c r="J1939" s="46"/>
      <c r="K1939" s="46">
        <f t="shared" si="216"/>
        <v>0</v>
      </c>
      <c r="L1939" s="74" t="e">
        <f t="shared" si="217"/>
        <v>#DIV/0!</v>
      </c>
      <c r="M1939" s="41">
        <f t="shared" si="218"/>
        <v>0</v>
      </c>
    </row>
    <row r="1940" spans="1:13" x14ac:dyDescent="0.2">
      <c r="A1940" s="4"/>
      <c r="B1940" s="4"/>
      <c r="C1940" s="4"/>
      <c r="D1940" s="4">
        <v>614128</v>
      </c>
      <c r="E1940" s="279" t="s">
        <v>438</v>
      </c>
      <c r="F1940" s="5" t="s">
        <v>396</v>
      </c>
      <c r="G1940" s="41">
        <v>500000</v>
      </c>
      <c r="H1940" s="41">
        <v>0</v>
      </c>
      <c r="I1940" s="46">
        <v>500000</v>
      </c>
      <c r="J1940" s="46"/>
      <c r="K1940" s="46">
        <f t="shared" si="216"/>
        <v>500000</v>
      </c>
      <c r="L1940" s="74">
        <f t="shared" si="217"/>
        <v>100</v>
      </c>
      <c r="M1940" s="41">
        <f t="shared" si="218"/>
        <v>0</v>
      </c>
    </row>
    <row r="1941" spans="1:13" x14ac:dyDescent="0.2">
      <c r="A1941" s="4"/>
      <c r="B1941" s="4"/>
      <c r="C1941" s="4"/>
      <c r="D1941" s="4">
        <v>614324</v>
      </c>
      <c r="E1941" s="279" t="s">
        <v>438</v>
      </c>
      <c r="F1941" s="5" t="s">
        <v>36</v>
      </c>
      <c r="G1941" s="41"/>
      <c r="H1941" s="41">
        <v>0</v>
      </c>
      <c r="I1941" s="46"/>
      <c r="J1941" s="46"/>
      <c r="K1941" s="46">
        <f t="shared" si="216"/>
        <v>0</v>
      </c>
      <c r="L1941" s="74" t="e">
        <f t="shared" si="217"/>
        <v>#DIV/0!</v>
      </c>
      <c r="M1941" s="41">
        <f t="shared" si="218"/>
        <v>0</v>
      </c>
    </row>
    <row r="1942" spans="1:13" x14ac:dyDescent="0.2">
      <c r="A1942" s="4"/>
      <c r="B1942" s="4"/>
      <c r="C1942" s="4"/>
      <c r="D1942" s="11">
        <v>616300</v>
      </c>
      <c r="E1942" s="258"/>
      <c r="F1942" s="14" t="s">
        <v>178</v>
      </c>
      <c r="G1942" s="40">
        <v>0</v>
      </c>
      <c r="H1942" s="40">
        <v>0</v>
      </c>
      <c r="I1942" s="47"/>
      <c r="J1942" s="47"/>
      <c r="K1942" s="47">
        <f t="shared" si="216"/>
        <v>0</v>
      </c>
      <c r="L1942" s="73" t="e">
        <f t="shared" si="217"/>
        <v>#DIV/0!</v>
      </c>
      <c r="M1942" s="40">
        <f t="shared" si="218"/>
        <v>0</v>
      </c>
    </row>
    <row r="1943" spans="1:13" x14ac:dyDescent="0.2">
      <c r="A1943" s="4"/>
      <c r="B1943" s="4"/>
      <c r="C1943" s="4"/>
      <c r="D1943" s="64">
        <v>820000</v>
      </c>
      <c r="E1943" s="259"/>
      <c r="F1943" s="65" t="s">
        <v>240</v>
      </c>
      <c r="G1943" s="88">
        <f>SUM(G1944:G1947)</f>
        <v>65000</v>
      </c>
      <c r="H1943" s="88">
        <f>SUM(H1944:H1947)</f>
        <v>65000</v>
      </c>
      <c r="I1943" s="88">
        <f>SUM(I1944:I1947)</f>
        <v>0</v>
      </c>
      <c r="J1943" s="88">
        <f>SUM(J1944:J1947)</f>
        <v>0</v>
      </c>
      <c r="K1943" s="84">
        <f t="shared" si="216"/>
        <v>65000</v>
      </c>
      <c r="L1943" s="76">
        <f t="shared" si="217"/>
        <v>100</v>
      </c>
      <c r="M1943" s="7">
        <f t="shared" si="218"/>
        <v>0</v>
      </c>
    </row>
    <row r="1944" spans="1:13" x14ac:dyDescent="0.2">
      <c r="A1944" s="242"/>
      <c r="B1944" s="4"/>
      <c r="C1944" s="4"/>
      <c r="D1944" s="4">
        <v>821310</v>
      </c>
      <c r="E1944" s="279" t="s">
        <v>437</v>
      </c>
      <c r="F1944" s="5" t="s">
        <v>229</v>
      </c>
      <c r="G1944" s="41">
        <v>7000</v>
      </c>
      <c r="H1944" s="41">
        <v>7000</v>
      </c>
      <c r="I1944" s="46"/>
      <c r="J1944" s="46"/>
      <c r="K1944" s="46">
        <f t="shared" si="216"/>
        <v>7000</v>
      </c>
      <c r="L1944" s="74">
        <f t="shared" si="217"/>
        <v>100</v>
      </c>
      <c r="M1944" s="41">
        <f t="shared" si="218"/>
        <v>0</v>
      </c>
    </row>
    <row r="1945" spans="1:13" x14ac:dyDescent="0.2">
      <c r="A1945" s="244"/>
      <c r="B1945" s="4"/>
      <c r="C1945" s="4"/>
      <c r="D1945" s="4">
        <v>821320</v>
      </c>
      <c r="E1945" s="258"/>
      <c r="F1945" s="5" t="s">
        <v>230</v>
      </c>
      <c r="G1945" s="41"/>
      <c r="H1945" s="41"/>
      <c r="I1945" s="46"/>
      <c r="J1945" s="46"/>
      <c r="K1945" s="46">
        <f t="shared" si="216"/>
        <v>0</v>
      </c>
      <c r="L1945" s="74" t="e">
        <f t="shared" si="217"/>
        <v>#DIV/0!</v>
      </c>
      <c r="M1945" s="41">
        <f t="shared" si="218"/>
        <v>0</v>
      </c>
    </row>
    <row r="1946" spans="1:13" x14ac:dyDescent="0.2">
      <c r="A1946" s="5"/>
      <c r="B1946" s="4"/>
      <c r="C1946" s="4"/>
      <c r="D1946" s="4">
        <v>821500</v>
      </c>
      <c r="E1946" s="279" t="s">
        <v>437</v>
      </c>
      <c r="F1946" s="5" t="s">
        <v>79</v>
      </c>
      <c r="G1946" s="41">
        <v>58000</v>
      </c>
      <c r="H1946" s="41">
        <v>58000</v>
      </c>
      <c r="I1946" s="46"/>
      <c r="J1946" s="46">
        <v>0</v>
      </c>
      <c r="K1946" s="46">
        <f t="shared" si="216"/>
        <v>58000</v>
      </c>
      <c r="L1946" s="74">
        <f t="shared" si="217"/>
        <v>100</v>
      </c>
      <c r="M1946" s="41">
        <f t="shared" si="218"/>
        <v>0</v>
      </c>
    </row>
    <row r="1947" spans="1:13" x14ac:dyDescent="0.2">
      <c r="A1947" s="5"/>
      <c r="B1947" s="4"/>
      <c r="C1947" s="4"/>
      <c r="D1947" s="4">
        <v>823300</v>
      </c>
      <c r="E1947" s="258"/>
      <c r="F1947" s="5" t="s">
        <v>182</v>
      </c>
      <c r="G1947" s="55"/>
      <c r="H1947" s="55"/>
      <c r="I1947" s="82"/>
      <c r="J1947" s="82"/>
      <c r="K1947" s="46">
        <f t="shared" si="216"/>
        <v>0</v>
      </c>
      <c r="L1947" s="74" t="e">
        <f t="shared" si="217"/>
        <v>#DIV/0!</v>
      </c>
      <c r="M1947" s="41">
        <f t="shared" si="218"/>
        <v>0</v>
      </c>
    </row>
    <row r="1948" spans="1:13" x14ac:dyDescent="0.2">
      <c r="A1948" s="4"/>
      <c r="B1948" s="4"/>
      <c r="C1948" s="4"/>
      <c r="D1948" s="4"/>
      <c r="E1948" s="258"/>
      <c r="F1948" s="2" t="s">
        <v>46</v>
      </c>
      <c r="G1948" s="89">
        <v>9</v>
      </c>
      <c r="H1948" s="89">
        <v>9</v>
      </c>
      <c r="I1948" s="90"/>
      <c r="J1948" s="90"/>
      <c r="K1948" s="84">
        <f t="shared" si="216"/>
        <v>9</v>
      </c>
      <c r="L1948" s="76">
        <f t="shared" si="217"/>
        <v>100</v>
      </c>
      <c r="M1948" s="7">
        <f t="shared" si="218"/>
        <v>0</v>
      </c>
    </row>
    <row r="1949" spans="1:13" x14ac:dyDescent="0.2">
      <c r="A1949" s="242"/>
      <c r="B1949" s="212"/>
      <c r="C1949" s="212"/>
      <c r="E1949" s="274"/>
      <c r="G1949" s="51"/>
      <c r="H1949" s="51"/>
      <c r="I1949" s="51"/>
      <c r="J1949" s="51"/>
      <c r="K1949" s="51"/>
      <c r="L1949" s="31"/>
      <c r="M1949" s="22"/>
    </row>
    <row r="1950" spans="1:13" x14ac:dyDescent="0.2">
      <c r="A1950" s="244"/>
      <c r="B1950" s="28"/>
      <c r="C1950" s="28"/>
      <c r="E1950" s="274"/>
      <c r="G1950" s="57"/>
      <c r="H1950" s="57"/>
      <c r="I1950" s="57"/>
      <c r="J1950" s="57"/>
      <c r="K1950" s="57"/>
      <c r="L1950" s="35"/>
      <c r="M1950" s="23"/>
    </row>
    <row r="1951" spans="1:13" ht="12.75" customHeight="1" x14ac:dyDescent="0.2">
      <c r="A1951" s="5" t="s">
        <v>48</v>
      </c>
      <c r="B1951" s="5" t="s">
        <v>49</v>
      </c>
      <c r="C1951" s="5" t="s">
        <v>50</v>
      </c>
      <c r="D1951" s="3" t="s">
        <v>7</v>
      </c>
      <c r="E1951" s="81" t="s">
        <v>130</v>
      </c>
      <c r="F1951" s="3" t="s">
        <v>51</v>
      </c>
      <c r="G1951" s="520" t="s">
        <v>560</v>
      </c>
      <c r="H1951" s="514" t="s">
        <v>328</v>
      </c>
      <c r="I1951" s="514" t="s">
        <v>500</v>
      </c>
      <c r="J1951" s="516" t="s">
        <v>324</v>
      </c>
      <c r="K1951" s="512" t="s">
        <v>585</v>
      </c>
      <c r="L1951" s="15" t="s">
        <v>52</v>
      </c>
      <c r="M1951" s="3" t="s">
        <v>123</v>
      </c>
    </row>
    <row r="1952" spans="1:13" ht="33" customHeight="1" x14ac:dyDescent="0.2">
      <c r="A1952" s="5" t="s">
        <v>53</v>
      </c>
      <c r="B1952" s="5"/>
      <c r="C1952" s="5" t="s">
        <v>54</v>
      </c>
      <c r="D1952" s="3" t="s">
        <v>11</v>
      </c>
      <c r="E1952" s="81" t="s">
        <v>131</v>
      </c>
      <c r="F1952" s="3" t="s">
        <v>55</v>
      </c>
      <c r="G1952" s="522"/>
      <c r="H1952" s="515"/>
      <c r="I1952" s="513"/>
      <c r="J1952" s="517"/>
      <c r="K1952" s="523"/>
      <c r="L1952" s="15" t="s">
        <v>325</v>
      </c>
      <c r="M1952" s="3" t="s">
        <v>326</v>
      </c>
    </row>
    <row r="1953" spans="1:13" x14ac:dyDescent="0.2">
      <c r="A1953" s="4">
        <v>1</v>
      </c>
      <c r="B1953" s="4">
        <v>2</v>
      </c>
      <c r="C1953" s="85">
        <v>3</v>
      </c>
      <c r="D1953" s="85">
        <v>4</v>
      </c>
      <c r="E1953" s="275">
        <v>5</v>
      </c>
      <c r="F1953" s="85">
        <v>6</v>
      </c>
      <c r="G1953" s="85">
        <v>7</v>
      </c>
      <c r="H1953" s="85">
        <v>8</v>
      </c>
      <c r="I1953" s="85">
        <v>9</v>
      </c>
      <c r="J1953" s="85">
        <v>10</v>
      </c>
      <c r="K1953" s="209" t="s">
        <v>327</v>
      </c>
      <c r="L1953" s="86">
        <v>12</v>
      </c>
      <c r="M1953" s="85">
        <v>13</v>
      </c>
    </row>
    <row r="1954" spans="1:13" x14ac:dyDescent="0.2">
      <c r="A1954" s="4">
        <v>18</v>
      </c>
      <c r="B1954" s="4"/>
      <c r="C1954" s="5"/>
      <c r="D1954" s="3"/>
      <c r="E1954" s="81"/>
      <c r="F1954" s="10" t="s">
        <v>108</v>
      </c>
      <c r="G1954" s="41"/>
      <c r="H1954" s="41"/>
      <c r="I1954" s="46"/>
      <c r="J1954" s="46"/>
      <c r="K1954" s="46"/>
      <c r="L1954" s="27"/>
      <c r="M1954" s="5"/>
    </row>
    <row r="1955" spans="1:13" x14ac:dyDescent="0.2">
      <c r="A1955" s="4"/>
      <c r="B1955" s="3" t="s">
        <v>57</v>
      </c>
      <c r="C1955" s="3" t="s">
        <v>58</v>
      </c>
      <c r="D1955" s="3"/>
      <c r="E1955" s="81"/>
      <c r="F1955" s="17" t="s">
        <v>109</v>
      </c>
      <c r="G1955" s="41"/>
      <c r="H1955" s="41"/>
      <c r="I1955" s="46"/>
      <c r="J1955" s="46"/>
      <c r="K1955" s="46"/>
      <c r="L1955" s="27"/>
      <c r="M1955" s="5"/>
    </row>
    <row r="1956" spans="1:13" x14ac:dyDescent="0.2">
      <c r="A1956" s="4"/>
      <c r="B1956" s="4"/>
      <c r="C1956" s="4"/>
      <c r="D1956" s="4"/>
      <c r="E1956" s="258"/>
      <c r="F1956" s="2" t="s">
        <v>275</v>
      </c>
      <c r="G1956" s="7">
        <f>SUM(G1957+G2011)</f>
        <v>5780860</v>
      </c>
      <c r="H1956" s="7">
        <f>SUM(H1957+H2011)</f>
        <v>1930860</v>
      </c>
      <c r="I1956" s="7">
        <f>SUM(I1957+I2011)</f>
        <v>1350000</v>
      </c>
      <c r="J1956" s="7">
        <f>SUM(J1957+J2011)</f>
        <v>2500000</v>
      </c>
      <c r="K1956" s="84">
        <f t="shared" ref="K1956:K1987" si="219">SUM(H1956:J1956)</f>
        <v>5780860</v>
      </c>
      <c r="L1956" s="76">
        <f t="shared" ref="L1956:L1987" si="220">K1956/G1956*100</f>
        <v>100</v>
      </c>
      <c r="M1956" s="7">
        <f t="shared" ref="M1956:M1987" si="221">K1956-G1956</f>
        <v>0</v>
      </c>
    </row>
    <row r="1957" spans="1:13" x14ac:dyDescent="0.2">
      <c r="A1957" s="4"/>
      <c r="B1957" s="4"/>
      <c r="C1957" s="4"/>
      <c r="D1957" s="64">
        <v>610000</v>
      </c>
      <c r="E1957" s="259"/>
      <c r="F1957" s="65" t="s">
        <v>242</v>
      </c>
      <c r="G1957" s="7">
        <f>SUM(G1958+G1971+G1972+G2000+G2007+G2010)</f>
        <v>5670860</v>
      </c>
      <c r="H1957" s="7">
        <f>SUM(H1958+H1971+H1972+H2000+H2007+H2010)</f>
        <v>1920860</v>
      </c>
      <c r="I1957" s="7">
        <f>SUM(I1958+I1971+I1972+I2000+I2007+I2010)</f>
        <v>1250000</v>
      </c>
      <c r="J1957" s="7">
        <f>SUM(J1958+J1971+J1972+J2000+J2007+J2010)</f>
        <v>2500000</v>
      </c>
      <c r="K1957" s="84">
        <f t="shared" si="219"/>
        <v>5670860</v>
      </c>
      <c r="L1957" s="76">
        <f t="shared" si="220"/>
        <v>100</v>
      </c>
      <c r="M1957" s="7">
        <f t="shared" si="221"/>
        <v>0</v>
      </c>
    </row>
    <row r="1958" spans="1:13" x14ac:dyDescent="0.2">
      <c r="A1958" s="4"/>
      <c r="B1958" s="4"/>
      <c r="C1958" s="4"/>
      <c r="D1958" s="9">
        <v>611000</v>
      </c>
      <c r="E1958" s="259"/>
      <c r="F1958" s="10" t="s">
        <v>13</v>
      </c>
      <c r="G1958" s="45">
        <f>SUM(G1959+G1963)</f>
        <v>1294018</v>
      </c>
      <c r="H1958" s="45">
        <f>SUM(H1959+H1963)</f>
        <v>1294018</v>
      </c>
      <c r="I1958" s="45">
        <f>SUM(I1959+I1963)</f>
        <v>0</v>
      </c>
      <c r="J1958" s="45">
        <f>SUM(J1959+J1963)</f>
        <v>0</v>
      </c>
      <c r="K1958" s="47">
        <f t="shared" si="219"/>
        <v>1294018</v>
      </c>
      <c r="L1958" s="73">
        <f t="shared" si="220"/>
        <v>100</v>
      </c>
      <c r="M1958" s="40">
        <f t="shared" si="221"/>
        <v>0</v>
      </c>
    </row>
    <row r="1959" spans="1:13" x14ac:dyDescent="0.2">
      <c r="A1959" s="4"/>
      <c r="B1959" s="4"/>
      <c r="C1959" s="4"/>
      <c r="D1959" s="11">
        <v>611100</v>
      </c>
      <c r="E1959" s="257" t="s">
        <v>439</v>
      </c>
      <c r="F1959" s="10" t="s">
        <v>317</v>
      </c>
      <c r="G1959" s="45">
        <f>SUM(G1960:G1962)</f>
        <v>1106714</v>
      </c>
      <c r="H1959" s="45">
        <f>SUM(H1960:H1962)</f>
        <v>1106714</v>
      </c>
      <c r="I1959" s="45">
        <f>SUM(I1960:I1962)</f>
        <v>0</v>
      </c>
      <c r="J1959" s="45">
        <f>SUM(J1960:J1962)</f>
        <v>0</v>
      </c>
      <c r="K1959" s="47">
        <f t="shared" si="219"/>
        <v>1106714</v>
      </c>
      <c r="L1959" s="73">
        <f t="shared" si="220"/>
        <v>100</v>
      </c>
      <c r="M1959" s="40">
        <f t="shared" si="221"/>
        <v>0</v>
      </c>
    </row>
    <row r="1960" spans="1:13" x14ac:dyDescent="0.2">
      <c r="A1960" s="4"/>
      <c r="B1960" s="4"/>
      <c r="C1960" s="4"/>
      <c r="D1960" s="12">
        <v>611110</v>
      </c>
      <c r="E1960" s="255"/>
      <c r="F1960" s="5" t="s">
        <v>255</v>
      </c>
      <c r="G1960" s="41">
        <v>760633</v>
      </c>
      <c r="H1960" s="41">
        <v>760633</v>
      </c>
      <c r="I1960" s="46"/>
      <c r="J1960" s="46"/>
      <c r="K1960" s="46">
        <f t="shared" si="219"/>
        <v>760633</v>
      </c>
      <c r="L1960" s="74">
        <f t="shared" si="220"/>
        <v>100</v>
      </c>
      <c r="M1960" s="41">
        <f t="shared" si="221"/>
        <v>0</v>
      </c>
    </row>
    <row r="1961" spans="1:13" ht="13.5" customHeight="1" x14ac:dyDescent="0.2">
      <c r="A1961" s="4"/>
      <c r="B1961" s="4"/>
      <c r="C1961" s="4"/>
      <c r="D1961" s="12">
        <v>611130</v>
      </c>
      <c r="E1961" s="255"/>
      <c r="F1961" s="5" t="s">
        <v>14</v>
      </c>
      <c r="G1961" s="41">
        <v>343081</v>
      </c>
      <c r="H1961" s="41">
        <v>343081</v>
      </c>
      <c r="I1961" s="46"/>
      <c r="J1961" s="46"/>
      <c r="K1961" s="46">
        <f t="shared" si="219"/>
        <v>343081</v>
      </c>
      <c r="L1961" s="74">
        <f t="shared" si="220"/>
        <v>100</v>
      </c>
      <c r="M1961" s="41">
        <f t="shared" si="221"/>
        <v>0</v>
      </c>
    </row>
    <row r="1962" spans="1:13" x14ac:dyDescent="0.2">
      <c r="A1962" s="4"/>
      <c r="B1962" s="4"/>
      <c r="C1962" s="4"/>
      <c r="D1962" s="12">
        <v>611155</v>
      </c>
      <c r="E1962" s="255"/>
      <c r="F1962" s="5" t="s">
        <v>18</v>
      </c>
      <c r="G1962" s="41">
        <v>3000</v>
      </c>
      <c r="H1962" s="41">
        <v>3000</v>
      </c>
      <c r="I1962" s="46"/>
      <c r="J1962" s="46"/>
      <c r="K1962" s="46">
        <f t="shared" si="219"/>
        <v>3000</v>
      </c>
      <c r="L1962" s="74">
        <f t="shared" si="220"/>
        <v>100</v>
      </c>
      <c r="M1962" s="41">
        <f t="shared" si="221"/>
        <v>0</v>
      </c>
    </row>
    <row r="1963" spans="1:13" x14ac:dyDescent="0.2">
      <c r="A1963" s="4"/>
      <c r="B1963" s="4"/>
      <c r="C1963" s="4"/>
      <c r="D1963" s="11">
        <v>611200</v>
      </c>
      <c r="E1963" s="257" t="s">
        <v>439</v>
      </c>
      <c r="F1963" s="10" t="s">
        <v>318</v>
      </c>
      <c r="G1963" s="45">
        <f>SUM(G1964:G1970)</f>
        <v>187304</v>
      </c>
      <c r="H1963" s="45">
        <f>SUM(H1964:H1970)</f>
        <v>187304</v>
      </c>
      <c r="I1963" s="45">
        <f>SUM(I1964:I1970)</f>
        <v>0</v>
      </c>
      <c r="J1963" s="45">
        <f>SUM(J1964:J1970)</f>
        <v>0</v>
      </c>
      <c r="K1963" s="47">
        <f t="shared" si="219"/>
        <v>187304</v>
      </c>
      <c r="L1963" s="73">
        <f t="shared" si="220"/>
        <v>100</v>
      </c>
      <c r="M1963" s="40">
        <f t="shared" si="221"/>
        <v>0</v>
      </c>
    </row>
    <row r="1964" spans="1:13" x14ac:dyDescent="0.2">
      <c r="A1964" s="4"/>
      <c r="B1964" s="4"/>
      <c r="C1964" s="4"/>
      <c r="D1964" s="12">
        <v>611211</v>
      </c>
      <c r="E1964" s="255"/>
      <c r="F1964" s="5" t="s">
        <v>310</v>
      </c>
      <c r="G1964" s="41">
        <v>48076</v>
      </c>
      <c r="H1964" s="41">
        <v>48076</v>
      </c>
      <c r="I1964" s="46"/>
      <c r="J1964" s="46"/>
      <c r="K1964" s="46">
        <f t="shared" si="219"/>
        <v>48076</v>
      </c>
      <c r="L1964" s="74">
        <f t="shared" si="220"/>
        <v>100</v>
      </c>
      <c r="M1964" s="41">
        <f t="shared" si="221"/>
        <v>0</v>
      </c>
    </row>
    <row r="1965" spans="1:13" x14ac:dyDescent="0.2">
      <c r="A1965" s="4"/>
      <c r="B1965" s="4"/>
      <c r="C1965" s="4"/>
      <c r="D1965" s="12">
        <v>611214</v>
      </c>
      <c r="E1965" s="255"/>
      <c r="F1965" s="5" t="s">
        <v>142</v>
      </c>
      <c r="G1965" s="41"/>
      <c r="H1965" s="41"/>
      <c r="I1965" s="46"/>
      <c r="J1965" s="46"/>
      <c r="K1965" s="46">
        <f t="shared" si="219"/>
        <v>0</v>
      </c>
      <c r="L1965" s="74" t="e">
        <f t="shared" si="220"/>
        <v>#DIV/0!</v>
      </c>
      <c r="M1965" s="41">
        <f t="shared" si="221"/>
        <v>0</v>
      </c>
    </row>
    <row r="1966" spans="1:13" x14ac:dyDescent="0.2">
      <c r="A1966" s="4"/>
      <c r="B1966" s="4"/>
      <c r="C1966" s="4"/>
      <c r="D1966" s="12">
        <v>611216</v>
      </c>
      <c r="E1966" s="255"/>
      <c r="F1966" s="5" t="s">
        <v>143</v>
      </c>
      <c r="G1966" s="41"/>
      <c r="H1966" s="41"/>
      <c r="I1966" s="46"/>
      <c r="J1966" s="46"/>
      <c r="K1966" s="46">
        <f t="shared" si="219"/>
        <v>0</v>
      </c>
      <c r="L1966" s="74" t="e">
        <f t="shared" si="220"/>
        <v>#DIV/0!</v>
      </c>
      <c r="M1966" s="41">
        <f t="shared" si="221"/>
        <v>0</v>
      </c>
    </row>
    <row r="1967" spans="1:13" x14ac:dyDescent="0.2">
      <c r="A1967" s="4"/>
      <c r="B1967" s="4"/>
      <c r="C1967" s="4"/>
      <c r="D1967" s="12">
        <v>611221</v>
      </c>
      <c r="E1967" s="255"/>
      <c r="F1967" s="5" t="s">
        <v>15</v>
      </c>
      <c r="G1967" s="41">
        <v>108416</v>
      </c>
      <c r="H1967" s="41">
        <v>108416</v>
      </c>
      <c r="I1967" s="46"/>
      <c r="J1967" s="46"/>
      <c r="K1967" s="46">
        <f t="shared" si="219"/>
        <v>108416</v>
      </c>
      <c r="L1967" s="74">
        <f t="shared" si="220"/>
        <v>100</v>
      </c>
      <c r="M1967" s="41">
        <f t="shared" si="221"/>
        <v>0</v>
      </c>
    </row>
    <row r="1968" spans="1:13" x14ac:dyDescent="0.2">
      <c r="A1968" s="4"/>
      <c r="B1968" s="4"/>
      <c r="C1968" s="4"/>
      <c r="D1968" s="4">
        <v>611224</v>
      </c>
      <c r="E1968" s="258"/>
      <c r="F1968" s="5" t="s">
        <v>16</v>
      </c>
      <c r="G1968" s="41">
        <v>21812</v>
      </c>
      <c r="H1968" s="41">
        <v>21812</v>
      </c>
      <c r="I1968" s="46"/>
      <c r="J1968" s="46"/>
      <c r="K1968" s="46">
        <f t="shared" si="219"/>
        <v>21812</v>
      </c>
      <c r="L1968" s="74">
        <f t="shared" si="220"/>
        <v>100</v>
      </c>
      <c r="M1968" s="41">
        <f t="shared" si="221"/>
        <v>0</v>
      </c>
    </row>
    <row r="1969" spans="1:13" x14ac:dyDescent="0.2">
      <c r="A1969" s="4"/>
      <c r="B1969" s="4"/>
      <c r="C1969" s="4"/>
      <c r="D1969" s="4">
        <v>611225</v>
      </c>
      <c r="E1969" s="258"/>
      <c r="F1969" s="5" t="s">
        <v>17</v>
      </c>
      <c r="G1969" s="41">
        <v>0</v>
      </c>
      <c r="H1969" s="41">
        <v>0</v>
      </c>
      <c r="I1969" s="46"/>
      <c r="J1969" s="46"/>
      <c r="K1969" s="46">
        <f t="shared" si="219"/>
        <v>0</v>
      </c>
      <c r="L1969" s="74" t="e">
        <f t="shared" si="220"/>
        <v>#DIV/0!</v>
      </c>
      <c r="M1969" s="41">
        <f t="shared" si="221"/>
        <v>0</v>
      </c>
    </row>
    <row r="1970" spans="1:13" x14ac:dyDescent="0.2">
      <c r="A1970" s="4"/>
      <c r="B1970" s="4"/>
      <c r="C1970" s="4"/>
      <c r="D1970" s="4">
        <v>611227</v>
      </c>
      <c r="E1970" s="258"/>
      <c r="F1970" s="5" t="s">
        <v>19</v>
      </c>
      <c r="G1970" s="41">
        <v>9000</v>
      </c>
      <c r="H1970" s="41">
        <v>9000</v>
      </c>
      <c r="I1970" s="46"/>
      <c r="J1970" s="46"/>
      <c r="K1970" s="46">
        <f t="shared" si="219"/>
        <v>9000</v>
      </c>
      <c r="L1970" s="74">
        <f t="shared" si="220"/>
        <v>100</v>
      </c>
      <c r="M1970" s="41">
        <f t="shared" si="221"/>
        <v>0</v>
      </c>
    </row>
    <row r="1971" spans="1:13" x14ac:dyDescent="0.2">
      <c r="A1971" s="4"/>
      <c r="B1971" s="4"/>
      <c r="C1971" s="4"/>
      <c r="D1971" s="9">
        <v>612100</v>
      </c>
      <c r="E1971" s="259" t="s">
        <v>439</v>
      </c>
      <c r="F1971" s="10" t="s">
        <v>20</v>
      </c>
      <c r="G1971" s="40">
        <v>55336</v>
      </c>
      <c r="H1971" s="40">
        <v>55336</v>
      </c>
      <c r="I1971" s="47"/>
      <c r="J1971" s="47"/>
      <c r="K1971" s="47">
        <f t="shared" si="219"/>
        <v>55336</v>
      </c>
      <c r="L1971" s="73">
        <f t="shared" si="220"/>
        <v>100</v>
      </c>
      <c r="M1971" s="40">
        <f t="shared" si="221"/>
        <v>0</v>
      </c>
    </row>
    <row r="1972" spans="1:13" x14ac:dyDescent="0.2">
      <c r="A1972" s="4"/>
      <c r="B1972" s="4"/>
      <c r="C1972" s="4"/>
      <c r="D1972" s="9">
        <v>613000</v>
      </c>
      <c r="E1972" s="259"/>
      <c r="F1972" s="10" t="s">
        <v>185</v>
      </c>
      <c r="G1972" s="45">
        <f>SUM(G1973+G1976+G1979+G1982+G1985+G1986+G1987+G1988+G1989)</f>
        <v>136433</v>
      </c>
      <c r="H1972" s="45">
        <f t="shared" ref="H1972:K1972" si="222">SUM(H1973+H1976+H1979+H1982+H1985+H1986+H1987+H1988+H1989)</f>
        <v>121506</v>
      </c>
      <c r="I1972" s="45">
        <f t="shared" si="222"/>
        <v>14927</v>
      </c>
      <c r="J1972" s="45">
        <f t="shared" si="222"/>
        <v>0</v>
      </c>
      <c r="K1972" s="45">
        <f t="shared" si="222"/>
        <v>136433</v>
      </c>
      <c r="L1972" s="73">
        <f t="shared" si="220"/>
        <v>100</v>
      </c>
      <c r="M1972" s="40">
        <f t="shared" si="221"/>
        <v>0</v>
      </c>
    </row>
    <row r="1973" spans="1:13" x14ac:dyDescent="0.2">
      <c r="A1973" s="4"/>
      <c r="B1973" s="4"/>
      <c r="C1973" s="4"/>
      <c r="D1973" s="11">
        <v>613100</v>
      </c>
      <c r="E1973" s="257" t="s">
        <v>439</v>
      </c>
      <c r="F1973" s="10" t="s">
        <v>175</v>
      </c>
      <c r="G1973" s="45">
        <f>SUM(G1974:G1975)</f>
        <v>8000</v>
      </c>
      <c r="H1973" s="45">
        <f>SUM(H1974:H1975)</f>
        <v>8000</v>
      </c>
      <c r="I1973" s="45">
        <f>SUM(I1974:I1975)</f>
        <v>0</v>
      </c>
      <c r="J1973" s="45">
        <f>SUM(J1974:J1975)</f>
        <v>0</v>
      </c>
      <c r="K1973" s="47">
        <f t="shared" si="219"/>
        <v>8000</v>
      </c>
      <c r="L1973" s="73">
        <f t="shared" si="220"/>
        <v>100</v>
      </c>
      <c r="M1973" s="40">
        <f t="shared" si="221"/>
        <v>0</v>
      </c>
    </row>
    <row r="1974" spans="1:13" x14ac:dyDescent="0.2">
      <c r="A1974" s="4"/>
      <c r="B1974" s="4"/>
      <c r="C1974" s="4"/>
      <c r="D1974" s="4">
        <v>613110</v>
      </c>
      <c r="E1974" s="258"/>
      <c r="F1974" s="5" t="s">
        <v>174</v>
      </c>
      <c r="G1974" s="41">
        <v>4000</v>
      </c>
      <c r="H1974" s="41">
        <v>4000</v>
      </c>
      <c r="I1974" s="46"/>
      <c r="J1974" s="46"/>
      <c r="K1974" s="46">
        <f t="shared" si="219"/>
        <v>4000</v>
      </c>
      <c r="L1974" s="74">
        <f t="shared" si="220"/>
        <v>100</v>
      </c>
      <c r="M1974" s="41">
        <f t="shared" si="221"/>
        <v>0</v>
      </c>
    </row>
    <row r="1975" spans="1:13" x14ac:dyDescent="0.2">
      <c r="A1975" s="4"/>
      <c r="B1975" s="4"/>
      <c r="C1975" s="4"/>
      <c r="D1975" s="4">
        <v>613120</v>
      </c>
      <c r="E1975" s="258"/>
      <c r="F1975" s="5" t="s">
        <v>110</v>
      </c>
      <c r="G1975" s="41">
        <v>4000</v>
      </c>
      <c r="H1975" s="41">
        <v>4000</v>
      </c>
      <c r="I1975" s="46"/>
      <c r="J1975" s="46"/>
      <c r="K1975" s="46">
        <f t="shared" si="219"/>
        <v>4000</v>
      </c>
      <c r="L1975" s="74">
        <f t="shared" si="220"/>
        <v>100</v>
      </c>
      <c r="M1975" s="41">
        <f t="shared" si="221"/>
        <v>0</v>
      </c>
    </row>
    <row r="1976" spans="1:13" x14ac:dyDescent="0.2">
      <c r="A1976" s="4"/>
      <c r="B1976" s="4"/>
      <c r="C1976" s="4"/>
      <c r="D1976" s="11">
        <v>613200</v>
      </c>
      <c r="E1976" s="278" t="s">
        <v>439</v>
      </c>
      <c r="F1976" s="10" t="s">
        <v>186</v>
      </c>
      <c r="G1976" s="45">
        <f>SUM(G1977:G1978)</f>
        <v>0</v>
      </c>
      <c r="H1976" s="45">
        <f>SUM(H1977:H1978)</f>
        <v>0</v>
      </c>
      <c r="I1976" s="45">
        <f>SUM(I1977:I1978)</f>
        <v>0</v>
      </c>
      <c r="J1976" s="45">
        <f>SUM(J1977:J1978)</f>
        <v>0</v>
      </c>
      <c r="K1976" s="47">
        <f t="shared" si="219"/>
        <v>0</v>
      </c>
      <c r="L1976" s="73" t="e">
        <f t="shared" si="220"/>
        <v>#DIV/0!</v>
      </c>
      <c r="M1976" s="40">
        <f t="shared" si="221"/>
        <v>0</v>
      </c>
    </row>
    <row r="1977" spans="1:13" x14ac:dyDescent="0.2">
      <c r="A1977" s="4"/>
      <c r="B1977" s="4"/>
      <c r="C1977" s="4"/>
      <c r="D1977" s="4">
        <v>613211</v>
      </c>
      <c r="E1977" s="258"/>
      <c r="F1977" s="5" t="s">
        <v>187</v>
      </c>
      <c r="G1977" s="41">
        <v>0</v>
      </c>
      <c r="H1977" s="41"/>
      <c r="I1977" s="46"/>
      <c r="J1977" s="46"/>
      <c r="K1977" s="46">
        <f t="shared" si="219"/>
        <v>0</v>
      </c>
      <c r="L1977" s="74" t="e">
        <f t="shared" si="220"/>
        <v>#DIV/0!</v>
      </c>
      <c r="M1977" s="41">
        <f t="shared" si="221"/>
        <v>0</v>
      </c>
    </row>
    <row r="1978" spans="1:13" x14ac:dyDescent="0.2">
      <c r="A1978" s="4"/>
      <c r="B1978" s="4"/>
      <c r="C1978" s="4"/>
      <c r="D1978" s="4">
        <v>613212</v>
      </c>
      <c r="E1978" s="258"/>
      <c r="F1978" s="5" t="s">
        <v>188</v>
      </c>
      <c r="G1978" s="41">
        <v>0</v>
      </c>
      <c r="H1978" s="41"/>
      <c r="I1978" s="46"/>
      <c r="J1978" s="46"/>
      <c r="K1978" s="46">
        <f t="shared" si="219"/>
        <v>0</v>
      </c>
      <c r="L1978" s="74" t="e">
        <f t="shared" si="220"/>
        <v>#DIV/0!</v>
      </c>
      <c r="M1978" s="41">
        <f t="shared" si="221"/>
        <v>0</v>
      </c>
    </row>
    <row r="1979" spans="1:13" x14ac:dyDescent="0.2">
      <c r="A1979" s="4"/>
      <c r="B1979" s="4"/>
      <c r="C1979" s="4"/>
      <c r="D1979" s="11">
        <v>613300</v>
      </c>
      <c r="E1979" s="257" t="s">
        <v>439</v>
      </c>
      <c r="F1979" s="10" t="s">
        <v>319</v>
      </c>
      <c r="G1979" s="45">
        <f>SUM(G1980:G1981)</f>
        <v>10000</v>
      </c>
      <c r="H1979" s="45">
        <f>SUM(H1980:H1981)</f>
        <v>10000</v>
      </c>
      <c r="I1979" s="45">
        <f>SUM(I1980:I1981)</f>
        <v>0</v>
      </c>
      <c r="J1979" s="45">
        <f>SUM(J1980:J1981)</f>
        <v>0</v>
      </c>
      <c r="K1979" s="47">
        <f t="shared" si="219"/>
        <v>10000</v>
      </c>
      <c r="L1979" s="73">
        <f t="shared" si="220"/>
        <v>100</v>
      </c>
      <c r="M1979" s="40">
        <f t="shared" si="221"/>
        <v>0</v>
      </c>
    </row>
    <row r="1980" spans="1:13" x14ac:dyDescent="0.2">
      <c r="A1980" s="4"/>
      <c r="B1980" s="4"/>
      <c r="C1980" s="4"/>
      <c r="D1980" s="4">
        <v>613321</v>
      </c>
      <c r="E1980" s="258"/>
      <c r="F1980" s="5" t="s">
        <v>189</v>
      </c>
      <c r="G1980" s="41">
        <v>0</v>
      </c>
      <c r="H1980" s="41"/>
      <c r="I1980" s="46"/>
      <c r="J1980" s="46"/>
      <c r="K1980" s="46">
        <f t="shared" si="219"/>
        <v>0</v>
      </c>
      <c r="L1980" s="74" t="e">
        <f t="shared" si="220"/>
        <v>#DIV/0!</v>
      </c>
      <c r="M1980" s="41">
        <f t="shared" si="221"/>
        <v>0</v>
      </c>
    </row>
    <row r="1981" spans="1:13" x14ac:dyDescent="0.2">
      <c r="A1981" s="4"/>
      <c r="B1981" s="4"/>
      <c r="C1981" s="4"/>
      <c r="D1981" s="4">
        <v>613311</v>
      </c>
      <c r="E1981" s="258"/>
      <c r="F1981" s="5" t="s">
        <v>206</v>
      </c>
      <c r="G1981" s="41">
        <v>10000</v>
      </c>
      <c r="H1981" s="41">
        <v>10000</v>
      </c>
      <c r="I1981" s="46"/>
      <c r="J1981" s="46"/>
      <c r="K1981" s="46">
        <f t="shared" si="219"/>
        <v>10000</v>
      </c>
      <c r="L1981" s="74">
        <f t="shared" si="220"/>
        <v>100</v>
      </c>
      <c r="M1981" s="41">
        <f t="shared" si="221"/>
        <v>0</v>
      </c>
    </row>
    <row r="1982" spans="1:13" x14ac:dyDescent="0.2">
      <c r="A1982" s="4"/>
      <c r="B1982" s="4"/>
      <c r="C1982" s="4"/>
      <c r="D1982" s="11">
        <v>613400</v>
      </c>
      <c r="E1982" s="257" t="s">
        <v>439</v>
      </c>
      <c r="F1982" s="10" t="s">
        <v>190</v>
      </c>
      <c r="G1982" s="45">
        <f>SUM(G1983:G1984)</f>
        <v>22000</v>
      </c>
      <c r="H1982" s="45">
        <f>SUM(H1983:H1984)</f>
        <v>22000</v>
      </c>
      <c r="I1982" s="45">
        <f>SUM(I1983:I1984)</f>
        <v>0</v>
      </c>
      <c r="J1982" s="45">
        <f>SUM(J1983:J1984)</f>
        <v>0</v>
      </c>
      <c r="K1982" s="47">
        <f t="shared" si="219"/>
        <v>22000</v>
      </c>
      <c r="L1982" s="73">
        <f t="shared" si="220"/>
        <v>100</v>
      </c>
      <c r="M1982" s="40">
        <f t="shared" si="221"/>
        <v>0</v>
      </c>
    </row>
    <row r="1983" spans="1:13" x14ac:dyDescent="0.2">
      <c r="A1983" s="5"/>
      <c r="B1983" s="4"/>
      <c r="C1983" s="4"/>
      <c r="D1983" s="4">
        <v>613410</v>
      </c>
      <c r="E1983" s="258"/>
      <c r="F1983" s="5" t="s">
        <v>191</v>
      </c>
      <c r="G1983" s="41">
        <v>20000</v>
      </c>
      <c r="H1983" s="41">
        <v>20000</v>
      </c>
      <c r="I1983" s="46"/>
      <c r="J1983" s="46"/>
      <c r="K1983" s="46">
        <f t="shared" si="219"/>
        <v>20000</v>
      </c>
      <c r="L1983" s="74">
        <f t="shared" si="220"/>
        <v>100</v>
      </c>
      <c r="M1983" s="41">
        <f t="shared" si="221"/>
        <v>0</v>
      </c>
    </row>
    <row r="1984" spans="1:13" x14ac:dyDescent="0.2">
      <c r="A1984" s="5"/>
      <c r="B1984" s="4"/>
      <c r="C1984" s="4"/>
      <c r="D1984" s="4">
        <v>613430</v>
      </c>
      <c r="E1984" s="258"/>
      <c r="F1984" s="5" t="s">
        <v>192</v>
      </c>
      <c r="G1984" s="41">
        <v>2000</v>
      </c>
      <c r="H1984" s="41">
        <v>2000</v>
      </c>
      <c r="I1984" s="46"/>
      <c r="J1984" s="46"/>
      <c r="K1984" s="46">
        <f t="shared" si="219"/>
        <v>2000</v>
      </c>
      <c r="L1984" s="74">
        <f t="shared" si="220"/>
        <v>100</v>
      </c>
      <c r="M1984" s="41">
        <f t="shared" si="221"/>
        <v>0</v>
      </c>
    </row>
    <row r="1985" spans="1:13" x14ac:dyDescent="0.2">
      <c r="A1985" s="85"/>
      <c r="B1985" s="4"/>
      <c r="C1985" s="4"/>
      <c r="D1985" s="11">
        <v>613500</v>
      </c>
      <c r="E1985" s="257" t="s">
        <v>439</v>
      </c>
      <c r="F1985" s="10" t="s">
        <v>26</v>
      </c>
      <c r="G1985" s="40">
        <v>22000</v>
      </c>
      <c r="H1985" s="40">
        <v>22000</v>
      </c>
      <c r="I1985" s="47"/>
      <c r="J1985" s="47"/>
      <c r="K1985" s="47">
        <f t="shared" si="219"/>
        <v>22000</v>
      </c>
      <c r="L1985" s="73">
        <f t="shared" si="220"/>
        <v>100</v>
      </c>
      <c r="M1985" s="40">
        <f t="shared" si="221"/>
        <v>0</v>
      </c>
    </row>
    <row r="1986" spans="1:13" x14ac:dyDescent="0.2">
      <c r="A1986" s="3"/>
      <c r="B1986" s="4"/>
      <c r="C1986" s="4"/>
      <c r="D1986" s="11">
        <v>613600</v>
      </c>
      <c r="E1986" s="257"/>
      <c r="F1986" s="10" t="s">
        <v>395</v>
      </c>
      <c r="G1986" s="40">
        <v>0</v>
      </c>
      <c r="H1986" s="40">
        <v>0</v>
      </c>
      <c r="I1986" s="47"/>
      <c r="J1986" s="47"/>
      <c r="K1986" s="47">
        <f t="shared" si="219"/>
        <v>0</v>
      </c>
      <c r="L1986" s="73" t="e">
        <f t="shared" si="220"/>
        <v>#DIV/0!</v>
      </c>
      <c r="M1986" s="40">
        <f t="shared" si="221"/>
        <v>0</v>
      </c>
    </row>
    <row r="1987" spans="1:13" x14ac:dyDescent="0.2">
      <c r="A1987" s="4"/>
      <c r="B1987" s="4"/>
      <c r="C1987" s="4"/>
      <c r="D1987" s="11">
        <v>613700</v>
      </c>
      <c r="E1987" s="257" t="s">
        <v>439</v>
      </c>
      <c r="F1987" s="10" t="s">
        <v>28</v>
      </c>
      <c r="G1987" s="40">
        <v>8000</v>
      </c>
      <c r="H1987" s="40">
        <v>8000</v>
      </c>
      <c r="I1987" s="47"/>
      <c r="J1987" s="47"/>
      <c r="K1987" s="47">
        <f t="shared" si="219"/>
        <v>8000</v>
      </c>
      <c r="L1987" s="73">
        <f t="shared" si="220"/>
        <v>100</v>
      </c>
      <c r="M1987" s="40">
        <f t="shared" si="221"/>
        <v>0</v>
      </c>
    </row>
    <row r="1988" spans="1:13" x14ac:dyDescent="0.2">
      <c r="A1988" s="4"/>
      <c r="B1988" s="4"/>
      <c r="C1988" s="4"/>
      <c r="D1988" s="11">
        <v>613800</v>
      </c>
      <c r="E1988" s="257" t="s">
        <v>439</v>
      </c>
      <c r="F1988" s="10" t="s">
        <v>201</v>
      </c>
      <c r="G1988" s="40">
        <v>5000</v>
      </c>
      <c r="H1988" s="40">
        <v>5000</v>
      </c>
      <c r="I1988" s="47"/>
      <c r="J1988" s="47"/>
      <c r="K1988" s="47">
        <f t="shared" ref="K1988:K2017" si="223">SUM(H1988:J1988)</f>
        <v>5000</v>
      </c>
      <c r="L1988" s="73">
        <f t="shared" ref="L1988:L2017" si="224">K1988/G1988*100</f>
        <v>100</v>
      </c>
      <c r="M1988" s="40">
        <f t="shared" ref="M1988:M2017" si="225">K1988-G1988</f>
        <v>0</v>
      </c>
    </row>
    <row r="1989" spans="1:13" ht="33.75" x14ac:dyDescent="0.2">
      <c r="A1989" s="4"/>
      <c r="B1989" s="4"/>
      <c r="C1989" s="4"/>
      <c r="D1989" s="11">
        <v>613900</v>
      </c>
      <c r="E1989" s="257" t="s">
        <v>439</v>
      </c>
      <c r="F1989" s="14" t="s">
        <v>284</v>
      </c>
      <c r="G1989" s="45">
        <f>SUM(G1990:G1999)</f>
        <v>61433</v>
      </c>
      <c r="H1989" s="45">
        <f>SUM(H1990:H1999)</f>
        <v>46506</v>
      </c>
      <c r="I1989" s="45">
        <f>SUM(I1990:I1999)</f>
        <v>14927</v>
      </c>
      <c r="J1989" s="45">
        <f>SUM(J1990:J1999)</f>
        <v>0</v>
      </c>
      <c r="K1989" s="47">
        <f t="shared" si="223"/>
        <v>61433</v>
      </c>
      <c r="L1989" s="73">
        <f t="shared" si="224"/>
        <v>100</v>
      </c>
      <c r="M1989" s="40">
        <f t="shared" si="225"/>
        <v>0</v>
      </c>
    </row>
    <row r="1990" spans="1:13" x14ac:dyDescent="0.2">
      <c r="A1990" s="4"/>
      <c r="B1990" s="4"/>
      <c r="C1990" s="4"/>
      <c r="D1990" s="4">
        <v>613910</v>
      </c>
      <c r="E1990" s="258"/>
      <c r="F1990" s="5" t="s">
        <v>194</v>
      </c>
      <c r="G1990" s="41">
        <v>5000</v>
      </c>
      <c r="H1990" s="41">
        <v>5000</v>
      </c>
      <c r="I1990" s="46"/>
      <c r="J1990" s="46">
        <v>0</v>
      </c>
      <c r="K1990" s="46">
        <f t="shared" si="223"/>
        <v>5000</v>
      </c>
      <c r="L1990" s="74">
        <f t="shared" si="224"/>
        <v>100</v>
      </c>
      <c r="M1990" s="41">
        <f t="shared" si="225"/>
        <v>0</v>
      </c>
    </row>
    <row r="1991" spans="1:13" ht="12.75" customHeight="1" x14ac:dyDescent="0.2">
      <c r="A1991" s="4"/>
      <c r="B1991" s="5"/>
      <c r="C1991" s="4"/>
      <c r="D1991" s="4">
        <v>613914</v>
      </c>
      <c r="E1991" s="258"/>
      <c r="F1991" s="5" t="s">
        <v>195</v>
      </c>
      <c r="G1991" s="41">
        <v>6000</v>
      </c>
      <c r="H1991" s="41">
        <v>6000</v>
      </c>
      <c r="I1991" s="46"/>
      <c r="J1991" s="46">
        <v>0</v>
      </c>
      <c r="K1991" s="46">
        <f t="shared" si="223"/>
        <v>6000</v>
      </c>
      <c r="L1991" s="74">
        <f t="shared" si="224"/>
        <v>100</v>
      </c>
      <c r="M1991" s="41">
        <f t="shared" si="225"/>
        <v>0</v>
      </c>
    </row>
    <row r="1992" spans="1:13" x14ac:dyDescent="0.2">
      <c r="A1992" s="4"/>
      <c r="B1992" s="5"/>
      <c r="C1992" s="4"/>
      <c r="D1992" s="4">
        <v>613920</v>
      </c>
      <c r="E1992" s="258"/>
      <c r="F1992" s="5" t="s">
        <v>196</v>
      </c>
      <c r="G1992" s="41">
        <v>4000</v>
      </c>
      <c r="H1992" s="41">
        <v>4000</v>
      </c>
      <c r="I1992" s="46"/>
      <c r="J1992" s="46"/>
      <c r="K1992" s="46">
        <f t="shared" si="223"/>
        <v>4000</v>
      </c>
      <c r="L1992" s="74">
        <f t="shared" si="224"/>
        <v>100</v>
      </c>
      <c r="M1992" s="41">
        <f t="shared" si="225"/>
        <v>0</v>
      </c>
    </row>
    <row r="1993" spans="1:13" x14ac:dyDescent="0.2">
      <c r="A1993" s="4"/>
      <c r="B1993" s="5"/>
      <c r="C1993" s="4"/>
      <c r="D1993" s="4">
        <v>613934</v>
      </c>
      <c r="E1993" s="258"/>
      <c r="F1993" s="5" t="s">
        <v>531</v>
      </c>
      <c r="G1993" s="41">
        <v>10000</v>
      </c>
      <c r="H1993" s="41">
        <v>0</v>
      </c>
      <c r="I1993" s="46">
        <v>10000</v>
      </c>
      <c r="J1993" s="46"/>
      <c r="K1993" s="46">
        <f t="shared" si="223"/>
        <v>10000</v>
      </c>
      <c r="L1993" s="74">
        <f t="shared" si="224"/>
        <v>100</v>
      </c>
      <c r="M1993" s="41">
        <f t="shared" si="225"/>
        <v>0</v>
      </c>
    </row>
    <row r="1994" spans="1:13" x14ac:dyDescent="0.2">
      <c r="A1994" s="4"/>
      <c r="B1994" s="5"/>
      <c r="C1994" s="4"/>
      <c r="D1994" s="4">
        <v>613941</v>
      </c>
      <c r="E1994" s="258"/>
      <c r="F1994" s="5" t="s">
        <v>569</v>
      </c>
      <c r="G1994" s="41">
        <v>5000</v>
      </c>
      <c r="H1994" s="41">
        <v>5000</v>
      </c>
      <c r="I1994" s="46"/>
      <c r="J1994" s="46"/>
      <c r="K1994" s="46">
        <f t="shared" si="223"/>
        <v>5000</v>
      </c>
      <c r="L1994" s="74">
        <f t="shared" si="224"/>
        <v>100</v>
      </c>
      <c r="M1994" s="41">
        <f t="shared" si="225"/>
        <v>0</v>
      </c>
    </row>
    <row r="1995" spans="1:13" x14ac:dyDescent="0.2">
      <c r="A1995" s="4"/>
      <c r="B1995" s="85"/>
      <c r="C1995" s="4"/>
      <c r="D1995" s="18">
        <v>613974</v>
      </c>
      <c r="E1995" s="256"/>
      <c r="F1995" s="1" t="s">
        <v>250</v>
      </c>
      <c r="G1995" s="41">
        <v>16000</v>
      </c>
      <c r="H1995" s="41">
        <v>12000</v>
      </c>
      <c r="I1995" s="46">
        <v>4000</v>
      </c>
      <c r="J1995" s="46"/>
      <c r="K1995" s="46">
        <f t="shared" si="223"/>
        <v>16000</v>
      </c>
      <c r="L1995" s="74">
        <f t="shared" si="224"/>
        <v>100</v>
      </c>
      <c r="M1995" s="41">
        <f t="shared" si="225"/>
        <v>0</v>
      </c>
    </row>
    <row r="1996" spans="1:13" ht="22.5" x14ac:dyDescent="0.2">
      <c r="A1996" s="4"/>
      <c r="B1996" s="5"/>
      <c r="C1996" s="4"/>
      <c r="D1996" s="4">
        <v>613976</v>
      </c>
      <c r="E1996" s="258"/>
      <c r="F1996" s="1" t="s">
        <v>322</v>
      </c>
      <c r="G1996" s="41">
        <v>5000</v>
      </c>
      <c r="H1996" s="41">
        <v>5000</v>
      </c>
      <c r="I1996" s="46"/>
      <c r="J1996" s="46"/>
      <c r="K1996" s="46">
        <f t="shared" si="223"/>
        <v>5000</v>
      </c>
      <c r="L1996" s="74">
        <f t="shared" si="224"/>
        <v>100</v>
      </c>
      <c r="M1996" s="41">
        <f t="shared" si="225"/>
        <v>0</v>
      </c>
    </row>
    <row r="1997" spans="1:13" x14ac:dyDescent="0.2">
      <c r="A1997" s="4"/>
      <c r="B1997" s="3"/>
      <c r="C1997" s="4"/>
      <c r="D1997" s="4">
        <v>613980</v>
      </c>
      <c r="E1997" s="258"/>
      <c r="F1997" s="1" t="s">
        <v>261</v>
      </c>
      <c r="G1997" s="41">
        <v>4510</v>
      </c>
      <c r="H1997" s="41">
        <v>3603</v>
      </c>
      <c r="I1997" s="46">
        <v>907</v>
      </c>
      <c r="J1997" s="46"/>
      <c r="K1997" s="46">
        <f t="shared" si="223"/>
        <v>4510</v>
      </c>
      <c r="L1997" s="74">
        <f t="shared" si="224"/>
        <v>100</v>
      </c>
      <c r="M1997" s="41">
        <f t="shared" si="225"/>
        <v>0</v>
      </c>
    </row>
    <row r="1998" spans="1:13" ht="22.5" x14ac:dyDescent="0.2">
      <c r="A1998" s="4"/>
      <c r="B1998" s="4"/>
      <c r="C1998" s="4"/>
      <c r="D1998" s="4">
        <v>613983</v>
      </c>
      <c r="E1998" s="258"/>
      <c r="F1998" s="1" t="s">
        <v>252</v>
      </c>
      <c r="G1998" s="41">
        <v>3923</v>
      </c>
      <c r="H1998" s="41">
        <v>3903</v>
      </c>
      <c r="I1998" s="46">
        <v>20</v>
      </c>
      <c r="J1998" s="46"/>
      <c r="K1998" s="46">
        <f t="shared" si="223"/>
        <v>3923</v>
      </c>
      <c r="L1998" s="74">
        <f t="shared" si="224"/>
        <v>100</v>
      </c>
      <c r="M1998" s="41">
        <f t="shared" si="225"/>
        <v>0</v>
      </c>
    </row>
    <row r="1999" spans="1:13" x14ac:dyDescent="0.2">
      <c r="A1999" s="4"/>
      <c r="B1999" s="4"/>
      <c r="C1999" s="4"/>
      <c r="D1999" s="4">
        <v>613990</v>
      </c>
      <c r="E1999" s="258"/>
      <c r="F1999" s="1" t="s">
        <v>126</v>
      </c>
      <c r="G1999" s="41">
        <v>2000</v>
      </c>
      <c r="H1999" s="41">
        <v>2000</v>
      </c>
      <c r="I1999" s="46"/>
      <c r="J1999" s="46">
        <v>0</v>
      </c>
      <c r="K1999" s="46">
        <f t="shared" si="223"/>
        <v>2000</v>
      </c>
      <c r="L1999" s="74">
        <f t="shared" si="224"/>
        <v>100</v>
      </c>
      <c r="M1999" s="41">
        <f t="shared" si="225"/>
        <v>0</v>
      </c>
    </row>
    <row r="2000" spans="1:13" x14ac:dyDescent="0.2">
      <c r="A2000" s="4"/>
      <c r="B2000" s="4"/>
      <c r="C2000" s="4"/>
      <c r="D2000" s="11">
        <v>614000</v>
      </c>
      <c r="E2000" s="257"/>
      <c r="F2000" s="10" t="s">
        <v>30</v>
      </c>
      <c r="G2000" s="45">
        <f>SUM(G2001:G2006)</f>
        <v>3235073</v>
      </c>
      <c r="H2000" s="45">
        <f t="shared" ref="H2000:J2000" si="226">SUM(H2001:H2006)</f>
        <v>200000</v>
      </c>
      <c r="I2000" s="45">
        <f t="shared" si="226"/>
        <v>535073</v>
      </c>
      <c r="J2000" s="45">
        <f t="shared" si="226"/>
        <v>2500000</v>
      </c>
      <c r="K2000" s="47">
        <f t="shared" si="223"/>
        <v>3235073</v>
      </c>
      <c r="L2000" s="73">
        <f t="shared" si="224"/>
        <v>100</v>
      </c>
      <c r="M2000" s="40">
        <f t="shared" si="225"/>
        <v>0</v>
      </c>
    </row>
    <row r="2001" spans="1:13" x14ac:dyDescent="0.2">
      <c r="A2001" s="4"/>
      <c r="B2001" s="4"/>
      <c r="C2001" s="4"/>
      <c r="D2001" s="18">
        <v>614116</v>
      </c>
      <c r="E2001" s="256"/>
      <c r="F2001" s="5" t="s">
        <v>31</v>
      </c>
      <c r="G2001" s="41"/>
      <c r="H2001" s="41"/>
      <c r="I2001" s="46"/>
      <c r="J2001" s="46"/>
      <c r="K2001" s="46">
        <f t="shared" si="223"/>
        <v>0</v>
      </c>
      <c r="L2001" s="74" t="e">
        <f t="shared" si="224"/>
        <v>#DIV/0!</v>
      </c>
      <c r="M2001" s="41">
        <f t="shared" si="225"/>
        <v>0</v>
      </c>
    </row>
    <row r="2002" spans="1:13" x14ac:dyDescent="0.2">
      <c r="A2002" s="4"/>
      <c r="B2002" s="4"/>
      <c r="C2002" s="4"/>
      <c r="D2002" s="18">
        <v>614324</v>
      </c>
      <c r="E2002" s="293" t="s">
        <v>439</v>
      </c>
      <c r="F2002" s="506" t="s">
        <v>580</v>
      </c>
      <c r="G2002" s="41">
        <v>0</v>
      </c>
      <c r="H2002" s="41">
        <v>0</v>
      </c>
      <c r="I2002" s="46">
        <v>0</v>
      </c>
      <c r="J2002" s="46"/>
      <c r="K2002" s="46">
        <f t="shared" si="223"/>
        <v>0</v>
      </c>
      <c r="L2002" s="74" t="e">
        <f t="shared" si="224"/>
        <v>#DIV/0!</v>
      </c>
      <c r="M2002" s="41">
        <f t="shared" si="225"/>
        <v>0</v>
      </c>
    </row>
    <row r="2003" spans="1:13" x14ac:dyDescent="0.2">
      <c r="A2003" s="4"/>
      <c r="B2003" s="4"/>
      <c r="C2003" s="4"/>
      <c r="D2003" s="18">
        <v>614324</v>
      </c>
      <c r="E2003" s="293" t="s">
        <v>439</v>
      </c>
      <c r="F2003" s="506" t="s">
        <v>581</v>
      </c>
      <c r="G2003" s="41">
        <v>135073</v>
      </c>
      <c r="H2003" s="41"/>
      <c r="I2003" s="46">
        <v>135073</v>
      </c>
      <c r="J2003" s="46"/>
      <c r="K2003" s="46">
        <f t="shared" si="223"/>
        <v>135073</v>
      </c>
      <c r="L2003" s="74">
        <f t="shared" si="224"/>
        <v>100</v>
      </c>
      <c r="M2003" s="41">
        <f t="shared" si="225"/>
        <v>0</v>
      </c>
    </row>
    <row r="2004" spans="1:13" x14ac:dyDescent="0.2">
      <c r="A2004" s="4"/>
      <c r="B2004" s="4"/>
      <c r="C2004" s="4"/>
      <c r="D2004" s="4">
        <v>614417</v>
      </c>
      <c r="E2004" s="279" t="s">
        <v>439</v>
      </c>
      <c r="F2004" s="5" t="s">
        <v>181</v>
      </c>
      <c r="G2004" s="41">
        <v>200000</v>
      </c>
      <c r="H2004" s="41">
        <v>200000</v>
      </c>
      <c r="I2004" s="46"/>
      <c r="J2004" s="46"/>
      <c r="K2004" s="46">
        <f t="shared" si="223"/>
        <v>200000</v>
      </c>
      <c r="L2004" s="74">
        <f t="shared" si="224"/>
        <v>100</v>
      </c>
      <c r="M2004" s="41">
        <f t="shared" si="225"/>
        <v>0</v>
      </c>
    </row>
    <row r="2005" spans="1:13" x14ac:dyDescent="0.2">
      <c r="A2005" s="4"/>
      <c r="B2005" s="4"/>
      <c r="C2005" s="4"/>
      <c r="D2005" s="4">
        <v>614515</v>
      </c>
      <c r="E2005" s="279" t="s">
        <v>439</v>
      </c>
      <c r="F2005" s="5" t="s">
        <v>38</v>
      </c>
      <c r="G2005" s="41">
        <v>2500000</v>
      </c>
      <c r="H2005" s="41">
        <v>0</v>
      </c>
      <c r="I2005" s="46">
        <v>0</v>
      </c>
      <c r="J2005" s="46">
        <v>2500000</v>
      </c>
      <c r="K2005" s="46">
        <f t="shared" si="223"/>
        <v>2500000</v>
      </c>
      <c r="L2005" s="74">
        <f t="shared" si="224"/>
        <v>100</v>
      </c>
      <c r="M2005" s="41">
        <f t="shared" si="225"/>
        <v>0</v>
      </c>
    </row>
    <row r="2006" spans="1:13" x14ac:dyDescent="0.2">
      <c r="A2006" s="4"/>
      <c r="B2006" s="4"/>
      <c r="C2006" s="4"/>
      <c r="D2006" s="4">
        <v>614517</v>
      </c>
      <c r="E2006" s="279" t="s">
        <v>439</v>
      </c>
      <c r="F2006" s="5" t="s">
        <v>475</v>
      </c>
      <c r="G2006" s="41">
        <v>400000</v>
      </c>
      <c r="H2006" s="41"/>
      <c r="I2006" s="46">
        <v>400000</v>
      </c>
      <c r="J2006" s="46"/>
      <c r="K2006" s="46">
        <f t="shared" si="223"/>
        <v>400000</v>
      </c>
      <c r="L2006" s="74">
        <f t="shared" si="224"/>
        <v>100</v>
      </c>
      <c r="M2006" s="41">
        <f t="shared" si="225"/>
        <v>0</v>
      </c>
    </row>
    <row r="2007" spans="1:13" x14ac:dyDescent="0.2">
      <c r="A2007" s="4"/>
      <c r="B2007" s="4"/>
      <c r="C2007" s="4"/>
      <c r="D2007" s="11">
        <v>615000</v>
      </c>
      <c r="E2007" s="259"/>
      <c r="F2007" s="10" t="s">
        <v>111</v>
      </c>
      <c r="G2007" s="45">
        <f>G2008+G2009</f>
        <v>950000</v>
      </c>
      <c r="H2007" s="45">
        <f t="shared" ref="H2007:K2007" si="227">H2008+H2009</f>
        <v>250000</v>
      </c>
      <c r="I2007" s="45">
        <f t="shared" si="227"/>
        <v>700000</v>
      </c>
      <c r="J2007" s="45">
        <f t="shared" si="227"/>
        <v>0</v>
      </c>
      <c r="K2007" s="45">
        <f t="shared" si="227"/>
        <v>950000</v>
      </c>
      <c r="L2007" s="73">
        <f t="shared" si="224"/>
        <v>100</v>
      </c>
      <c r="M2007" s="40">
        <f t="shared" si="225"/>
        <v>0</v>
      </c>
    </row>
    <row r="2008" spans="1:13" x14ac:dyDescent="0.2">
      <c r="A2008" s="242"/>
      <c r="B2008" s="4"/>
      <c r="C2008" s="4"/>
      <c r="D2008" s="4">
        <v>615116</v>
      </c>
      <c r="E2008" s="279" t="s">
        <v>440</v>
      </c>
      <c r="F2008" s="5" t="s">
        <v>112</v>
      </c>
      <c r="G2008" s="250">
        <v>700000</v>
      </c>
      <c r="H2008" s="41"/>
      <c r="I2008" s="46">
        <v>700000</v>
      </c>
      <c r="J2008" s="46"/>
      <c r="K2008" s="46">
        <f t="shared" si="223"/>
        <v>700000</v>
      </c>
      <c r="L2008" s="74">
        <f t="shared" si="224"/>
        <v>100</v>
      </c>
      <c r="M2008" s="41">
        <f t="shared" si="225"/>
        <v>0</v>
      </c>
    </row>
    <row r="2009" spans="1:13" ht="33.75" x14ac:dyDescent="0.2">
      <c r="A2009" s="243"/>
      <c r="B2009" s="4"/>
      <c r="C2009" s="4"/>
      <c r="D2009" s="4">
        <v>615116</v>
      </c>
      <c r="E2009" s="276" t="s">
        <v>575</v>
      </c>
      <c r="F2009" s="1" t="s">
        <v>573</v>
      </c>
      <c r="G2009" s="250">
        <v>250000</v>
      </c>
      <c r="H2009" s="41">
        <v>250000</v>
      </c>
      <c r="I2009" s="46"/>
      <c r="J2009" s="46"/>
      <c r="K2009" s="46">
        <f t="shared" si="223"/>
        <v>250000</v>
      </c>
      <c r="L2009" s="74"/>
      <c r="M2009" s="41">
        <f t="shared" si="225"/>
        <v>0</v>
      </c>
    </row>
    <row r="2010" spans="1:13" x14ac:dyDescent="0.2">
      <c r="A2010" s="244"/>
      <c r="B2010" s="4"/>
      <c r="C2010" s="4"/>
      <c r="D2010" s="11">
        <v>616300</v>
      </c>
      <c r="E2010" s="276" t="s">
        <v>439</v>
      </c>
      <c r="F2010" s="14" t="s">
        <v>178</v>
      </c>
      <c r="G2010" s="40">
        <v>0</v>
      </c>
      <c r="H2010" s="40"/>
      <c r="I2010" s="47">
        <v>0</v>
      </c>
      <c r="J2010" s="47"/>
      <c r="K2010" s="47">
        <f t="shared" si="223"/>
        <v>0</v>
      </c>
      <c r="L2010" s="73" t="e">
        <f t="shared" si="224"/>
        <v>#DIV/0!</v>
      </c>
      <c r="M2010" s="40">
        <f t="shared" si="225"/>
        <v>0</v>
      </c>
    </row>
    <row r="2011" spans="1:13" x14ac:dyDescent="0.2">
      <c r="A2011" s="5"/>
      <c r="B2011" s="4"/>
      <c r="C2011" s="4"/>
      <c r="D2011" s="64">
        <v>820000</v>
      </c>
      <c r="E2011" s="259"/>
      <c r="F2011" s="65" t="s">
        <v>240</v>
      </c>
      <c r="G2011" s="88">
        <f>SUM(G2012:G2016)</f>
        <v>110000</v>
      </c>
      <c r="H2011" s="88">
        <f>SUM(H2012:H2016)</f>
        <v>10000</v>
      </c>
      <c r="I2011" s="88">
        <f>SUM(I2012:I2016)</f>
        <v>100000</v>
      </c>
      <c r="J2011" s="88">
        <f>SUM(J2012:J2016)</f>
        <v>0</v>
      </c>
      <c r="K2011" s="84">
        <f t="shared" si="223"/>
        <v>110000</v>
      </c>
      <c r="L2011" s="76">
        <f t="shared" si="224"/>
        <v>100</v>
      </c>
      <c r="M2011" s="7">
        <f t="shared" si="225"/>
        <v>0</v>
      </c>
    </row>
    <row r="2012" spans="1:13" x14ac:dyDescent="0.2">
      <c r="A2012" s="5"/>
      <c r="B2012" s="4"/>
      <c r="C2012" s="4"/>
      <c r="D2012" s="4">
        <v>821310</v>
      </c>
      <c r="E2012" s="276" t="s">
        <v>439</v>
      </c>
      <c r="F2012" s="5" t="s">
        <v>229</v>
      </c>
      <c r="G2012" s="41">
        <v>10000</v>
      </c>
      <c r="H2012" s="41">
        <v>10000</v>
      </c>
      <c r="I2012" s="46"/>
      <c r="J2012" s="46"/>
      <c r="K2012" s="46">
        <f t="shared" si="223"/>
        <v>10000</v>
      </c>
      <c r="L2012" s="74">
        <f t="shared" si="224"/>
        <v>100</v>
      </c>
      <c r="M2012" s="41">
        <f t="shared" si="225"/>
        <v>0</v>
      </c>
    </row>
    <row r="2013" spans="1:13" x14ac:dyDescent="0.2">
      <c r="A2013" s="4"/>
      <c r="B2013" s="4"/>
      <c r="C2013" s="4"/>
      <c r="D2013" s="4">
        <v>821320</v>
      </c>
      <c r="E2013" s="276" t="s">
        <v>439</v>
      </c>
      <c r="F2013" s="5" t="s">
        <v>230</v>
      </c>
      <c r="G2013" s="41">
        <v>0</v>
      </c>
      <c r="H2013" s="41">
        <v>0</v>
      </c>
      <c r="I2013" s="46"/>
      <c r="J2013" s="46"/>
      <c r="K2013" s="46">
        <f t="shared" si="223"/>
        <v>0</v>
      </c>
      <c r="L2013" s="74" t="e">
        <f t="shared" si="224"/>
        <v>#DIV/0!</v>
      </c>
      <c r="M2013" s="41">
        <f t="shared" si="225"/>
        <v>0</v>
      </c>
    </row>
    <row r="2014" spans="1:13" x14ac:dyDescent="0.2">
      <c r="A2014" s="4"/>
      <c r="B2014" s="4"/>
      <c r="C2014" s="4"/>
      <c r="D2014" s="4">
        <v>821400</v>
      </c>
      <c r="E2014" s="258"/>
      <c r="F2014" s="5" t="s">
        <v>234</v>
      </c>
      <c r="G2014" s="41">
        <v>0</v>
      </c>
      <c r="H2014" s="41"/>
      <c r="I2014" s="46"/>
      <c r="J2014" s="46"/>
      <c r="K2014" s="46">
        <f t="shared" si="223"/>
        <v>0</v>
      </c>
      <c r="L2014" s="74" t="e">
        <f t="shared" si="224"/>
        <v>#DIV/0!</v>
      </c>
      <c r="M2014" s="41">
        <f t="shared" si="225"/>
        <v>0</v>
      </c>
    </row>
    <row r="2015" spans="1:13" x14ac:dyDescent="0.2">
      <c r="A2015" s="4"/>
      <c r="B2015" s="4"/>
      <c r="C2015" s="4"/>
      <c r="D2015" s="4">
        <v>821500</v>
      </c>
      <c r="E2015" s="276" t="s">
        <v>439</v>
      </c>
      <c r="F2015" s="5" t="s">
        <v>79</v>
      </c>
      <c r="G2015" s="41">
        <v>100000</v>
      </c>
      <c r="H2015" s="41">
        <v>0</v>
      </c>
      <c r="I2015" s="46">
        <v>100000</v>
      </c>
      <c r="J2015" s="46"/>
      <c r="K2015" s="46">
        <f t="shared" si="223"/>
        <v>100000</v>
      </c>
      <c r="L2015" s="74">
        <f t="shared" si="224"/>
        <v>100</v>
      </c>
      <c r="M2015" s="41">
        <f t="shared" si="225"/>
        <v>0</v>
      </c>
    </row>
    <row r="2016" spans="1:13" x14ac:dyDescent="0.2">
      <c r="A2016" s="4"/>
      <c r="B2016" s="4"/>
      <c r="C2016" s="4"/>
      <c r="D2016" s="4">
        <v>823300</v>
      </c>
      <c r="E2016" s="276" t="s">
        <v>439</v>
      </c>
      <c r="F2016" s="5" t="s">
        <v>182</v>
      </c>
      <c r="G2016" s="55">
        <v>0</v>
      </c>
      <c r="H2016" s="55"/>
      <c r="I2016" s="82"/>
      <c r="J2016" s="82"/>
      <c r="K2016" s="46">
        <f t="shared" si="223"/>
        <v>0</v>
      </c>
      <c r="L2016" s="74" t="e">
        <f t="shared" si="224"/>
        <v>#DIV/0!</v>
      </c>
      <c r="M2016" s="41">
        <f t="shared" si="225"/>
        <v>0</v>
      </c>
    </row>
    <row r="2017" spans="1:13" x14ac:dyDescent="0.2">
      <c r="A2017" s="4"/>
      <c r="B2017" s="4"/>
      <c r="C2017" s="4"/>
      <c r="D2017" s="4"/>
      <c r="E2017" s="258"/>
      <c r="F2017" s="2" t="s">
        <v>46</v>
      </c>
      <c r="G2017" s="89">
        <v>28</v>
      </c>
      <c r="H2017" s="89">
        <v>28</v>
      </c>
      <c r="I2017" s="90"/>
      <c r="J2017" s="90"/>
      <c r="K2017" s="84">
        <f t="shared" si="223"/>
        <v>28</v>
      </c>
      <c r="L2017" s="76">
        <f t="shared" si="224"/>
        <v>100</v>
      </c>
      <c r="M2017" s="7">
        <f t="shared" si="225"/>
        <v>0</v>
      </c>
    </row>
    <row r="2018" spans="1:13" x14ac:dyDescent="0.2">
      <c r="A2018" s="242"/>
      <c r="B2018" s="212"/>
      <c r="C2018" s="212"/>
      <c r="E2018" s="274"/>
      <c r="G2018" s="51"/>
      <c r="H2018" s="51"/>
      <c r="I2018" s="51"/>
      <c r="J2018" s="51"/>
      <c r="K2018" s="51"/>
      <c r="L2018" s="31"/>
      <c r="M2018" s="22"/>
    </row>
    <row r="2019" spans="1:13" x14ac:dyDescent="0.2">
      <c r="A2019" s="244"/>
      <c r="B2019" s="28"/>
      <c r="C2019" s="28"/>
      <c r="E2019" s="274"/>
      <c r="G2019" s="57"/>
      <c r="H2019" s="57"/>
      <c r="I2019" s="57"/>
      <c r="J2019" s="57"/>
      <c r="K2019" s="57"/>
      <c r="L2019" s="35"/>
      <c r="M2019" s="23"/>
    </row>
    <row r="2020" spans="1:13" ht="12.75" customHeight="1" x14ac:dyDescent="0.2">
      <c r="A2020" s="5" t="s">
        <v>48</v>
      </c>
      <c r="B2020" s="5" t="s">
        <v>49</v>
      </c>
      <c r="C2020" s="5" t="s">
        <v>50</v>
      </c>
      <c r="D2020" s="3" t="s">
        <v>7</v>
      </c>
      <c r="E2020" s="81" t="s">
        <v>130</v>
      </c>
      <c r="F2020" s="3" t="s">
        <v>51</v>
      </c>
      <c r="G2020" s="520" t="s">
        <v>558</v>
      </c>
      <c r="H2020" s="514" t="s">
        <v>328</v>
      </c>
      <c r="I2020" s="514" t="s">
        <v>500</v>
      </c>
      <c r="J2020" s="516" t="s">
        <v>324</v>
      </c>
      <c r="K2020" s="512" t="s">
        <v>583</v>
      </c>
      <c r="L2020" s="15" t="s">
        <v>52</v>
      </c>
      <c r="M2020" s="3" t="s">
        <v>123</v>
      </c>
    </row>
    <row r="2021" spans="1:13" ht="33.75" customHeight="1" x14ac:dyDescent="0.2">
      <c r="A2021" s="5" t="s">
        <v>53</v>
      </c>
      <c r="B2021" s="5"/>
      <c r="C2021" s="5" t="s">
        <v>54</v>
      </c>
      <c r="D2021" s="3" t="s">
        <v>11</v>
      </c>
      <c r="E2021" s="81" t="s">
        <v>131</v>
      </c>
      <c r="F2021" s="3" t="s">
        <v>55</v>
      </c>
      <c r="G2021" s="522"/>
      <c r="H2021" s="515"/>
      <c r="I2021" s="513"/>
      <c r="J2021" s="517"/>
      <c r="K2021" s="523"/>
      <c r="L2021" s="15" t="s">
        <v>325</v>
      </c>
      <c r="M2021" s="3" t="s">
        <v>326</v>
      </c>
    </row>
    <row r="2022" spans="1:13" x14ac:dyDescent="0.2">
      <c r="A2022" s="4">
        <v>1</v>
      </c>
      <c r="B2022" s="4">
        <v>2</v>
      </c>
      <c r="C2022" s="85">
        <v>3</v>
      </c>
      <c r="D2022" s="85">
        <v>4</v>
      </c>
      <c r="E2022" s="275">
        <v>5</v>
      </c>
      <c r="F2022" s="85">
        <v>6</v>
      </c>
      <c r="G2022" s="85">
        <v>7</v>
      </c>
      <c r="H2022" s="85">
        <v>8</v>
      </c>
      <c r="I2022" s="85">
        <v>9</v>
      </c>
      <c r="J2022" s="85">
        <v>10</v>
      </c>
      <c r="K2022" s="209" t="s">
        <v>327</v>
      </c>
      <c r="L2022" s="86">
        <v>12</v>
      </c>
      <c r="M2022" s="85">
        <v>13</v>
      </c>
    </row>
    <row r="2023" spans="1:13" x14ac:dyDescent="0.2">
      <c r="A2023" s="4">
        <v>18</v>
      </c>
      <c r="B2023" s="4"/>
      <c r="C2023" s="5"/>
      <c r="D2023" s="3"/>
      <c r="E2023" s="81"/>
      <c r="F2023" s="62" t="s">
        <v>113</v>
      </c>
      <c r="G2023" s="41"/>
      <c r="H2023" s="41"/>
      <c r="I2023" s="46"/>
      <c r="J2023" s="46"/>
      <c r="K2023" s="46"/>
      <c r="L2023" s="27"/>
      <c r="M2023" s="5"/>
    </row>
    <row r="2024" spans="1:13" ht="18.75" customHeight="1" x14ac:dyDescent="0.2">
      <c r="A2024" s="4"/>
      <c r="B2024" s="3" t="s">
        <v>57</v>
      </c>
      <c r="C2024" s="3" t="s">
        <v>73</v>
      </c>
      <c r="D2024" s="3"/>
      <c r="E2024" s="81"/>
      <c r="F2024" s="9" t="s">
        <v>6</v>
      </c>
      <c r="G2024" s="41"/>
      <c r="H2024" s="41"/>
      <c r="I2024" s="46"/>
      <c r="J2024" s="46"/>
      <c r="K2024" s="46"/>
      <c r="L2024" s="27"/>
      <c r="M2024" s="5"/>
    </row>
    <row r="2025" spans="1:13" x14ac:dyDescent="0.2">
      <c r="A2025" s="4"/>
      <c r="B2025" s="4"/>
      <c r="C2025" s="4"/>
      <c r="D2025" s="4"/>
      <c r="E2025" s="258"/>
      <c r="F2025" s="2" t="s">
        <v>275</v>
      </c>
      <c r="G2025" s="7">
        <f>SUM(G2026+G2071)</f>
        <v>2513143</v>
      </c>
      <c r="H2025" s="7">
        <f>SUM(H2026+H2071)</f>
        <v>2328143</v>
      </c>
      <c r="I2025" s="7">
        <f>SUM(I2026+I2071)</f>
        <v>185000</v>
      </c>
      <c r="J2025" s="7">
        <f>SUM(J2026+J2071)</f>
        <v>0</v>
      </c>
      <c r="K2025" s="84">
        <f t="shared" ref="K2025:K2050" si="228">SUM(H2025:J2025)</f>
        <v>2513143</v>
      </c>
      <c r="L2025" s="76">
        <f t="shared" ref="L2025:L2057" si="229">K2025/G2025*100</f>
        <v>100</v>
      </c>
      <c r="M2025" s="7">
        <f t="shared" ref="M2025:M2057" si="230">K2025-G2025</f>
        <v>0</v>
      </c>
    </row>
    <row r="2026" spans="1:13" x14ac:dyDescent="0.2">
      <c r="A2026" s="4"/>
      <c r="B2026" s="4"/>
      <c r="C2026" s="4"/>
      <c r="D2026" s="64">
        <v>610000</v>
      </c>
      <c r="E2026" s="259"/>
      <c r="F2026" s="65" t="s">
        <v>242</v>
      </c>
      <c r="G2026" s="7">
        <f>SUM(G2027+G2040+G2041+G2070)</f>
        <v>2353143</v>
      </c>
      <c r="H2026" s="7">
        <f>SUM(H2027+H2040+H2041+H2070)</f>
        <v>2318143</v>
      </c>
      <c r="I2026" s="7">
        <f>SUM(I2027+I2040+I2041+I2070)</f>
        <v>35000</v>
      </c>
      <c r="J2026" s="7">
        <f>SUM(J2027+J2040+J2041+J2070)</f>
        <v>0</v>
      </c>
      <c r="K2026" s="84">
        <f t="shared" si="228"/>
        <v>2353143</v>
      </c>
      <c r="L2026" s="76">
        <f t="shared" si="229"/>
        <v>100</v>
      </c>
      <c r="M2026" s="7">
        <f t="shared" si="230"/>
        <v>0</v>
      </c>
    </row>
    <row r="2027" spans="1:13" x14ac:dyDescent="0.2">
      <c r="A2027" s="4"/>
      <c r="B2027" s="4"/>
      <c r="C2027" s="4"/>
      <c r="D2027" s="9">
        <v>611000</v>
      </c>
      <c r="E2027" s="259"/>
      <c r="F2027" s="10" t="s">
        <v>13</v>
      </c>
      <c r="G2027" s="40">
        <f>SUM(G2028+G2032)</f>
        <v>2047976</v>
      </c>
      <c r="H2027" s="40">
        <f>SUM(H2028+H2032)</f>
        <v>2047976</v>
      </c>
      <c r="I2027" s="40">
        <f>SUM(I2028+I2032)</f>
        <v>0</v>
      </c>
      <c r="J2027" s="40">
        <f>SUM(J2028+J2032)</f>
        <v>0</v>
      </c>
      <c r="K2027" s="47">
        <f t="shared" si="228"/>
        <v>2047976</v>
      </c>
      <c r="L2027" s="73">
        <f t="shared" si="229"/>
        <v>100</v>
      </c>
      <c r="M2027" s="40">
        <f t="shared" si="230"/>
        <v>0</v>
      </c>
    </row>
    <row r="2028" spans="1:13" x14ac:dyDescent="0.2">
      <c r="A2028" s="4"/>
      <c r="B2028" s="4"/>
      <c r="C2028" s="4"/>
      <c r="D2028" s="11">
        <v>611100</v>
      </c>
      <c r="E2028" s="257" t="s">
        <v>441</v>
      </c>
      <c r="F2028" s="10" t="s">
        <v>317</v>
      </c>
      <c r="G2028" s="40">
        <f>SUM(G2029:G2031)</f>
        <v>1624578</v>
      </c>
      <c r="H2028" s="40">
        <f>SUM(H2029:H2031)</f>
        <v>1624578</v>
      </c>
      <c r="I2028" s="40">
        <f>SUM(I2029:I2031)</f>
        <v>0</v>
      </c>
      <c r="J2028" s="40">
        <f>SUM(J2029:J2031)</f>
        <v>0</v>
      </c>
      <c r="K2028" s="47">
        <f t="shared" si="228"/>
        <v>1624578</v>
      </c>
      <c r="L2028" s="73">
        <f t="shared" si="229"/>
        <v>100</v>
      </c>
      <c r="M2028" s="40">
        <f t="shared" si="230"/>
        <v>0</v>
      </c>
    </row>
    <row r="2029" spans="1:13" x14ac:dyDescent="0.2">
      <c r="A2029" s="4"/>
      <c r="B2029" s="4"/>
      <c r="C2029" s="4"/>
      <c r="D2029" s="12">
        <v>611110</v>
      </c>
      <c r="E2029" s="255"/>
      <c r="F2029" s="5" t="s">
        <v>255</v>
      </c>
      <c r="G2029" s="41">
        <v>1120959</v>
      </c>
      <c r="H2029" s="41">
        <v>1120959</v>
      </c>
      <c r="I2029" s="46"/>
      <c r="J2029" s="46"/>
      <c r="K2029" s="46">
        <f t="shared" si="228"/>
        <v>1120959</v>
      </c>
      <c r="L2029" s="74">
        <f t="shared" si="229"/>
        <v>100</v>
      </c>
      <c r="M2029" s="41">
        <f t="shared" si="230"/>
        <v>0</v>
      </c>
    </row>
    <row r="2030" spans="1:13" x14ac:dyDescent="0.2">
      <c r="A2030" s="4"/>
      <c r="B2030" s="4"/>
      <c r="C2030" s="4"/>
      <c r="D2030" s="12">
        <v>611130</v>
      </c>
      <c r="E2030" s="255"/>
      <c r="F2030" s="5" t="s">
        <v>14</v>
      </c>
      <c r="G2030" s="41">
        <v>503619</v>
      </c>
      <c r="H2030" s="41">
        <v>503619</v>
      </c>
      <c r="I2030" s="46"/>
      <c r="J2030" s="46"/>
      <c r="K2030" s="46">
        <f t="shared" si="228"/>
        <v>503619</v>
      </c>
      <c r="L2030" s="74">
        <f t="shared" si="229"/>
        <v>100</v>
      </c>
      <c r="M2030" s="41">
        <f t="shared" si="230"/>
        <v>0</v>
      </c>
    </row>
    <row r="2031" spans="1:13" x14ac:dyDescent="0.2">
      <c r="A2031" s="4"/>
      <c r="B2031" s="4"/>
      <c r="C2031" s="4"/>
      <c r="D2031" s="12">
        <v>611155</v>
      </c>
      <c r="E2031" s="255"/>
      <c r="F2031" s="5" t="s">
        <v>18</v>
      </c>
      <c r="G2031" s="41"/>
      <c r="H2031" s="41">
        <v>0</v>
      </c>
      <c r="I2031" s="46"/>
      <c r="J2031" s="46"/>
      <c r="K2031" s="46">
        <f t="shared" si="228"/>
        <v>0</v>
      </c>
      <c r="L2031" s="74" t="e">
        <f t="shared" si="229"/>
        <v>#DIV/0!</v>
      </c>
      <c r="M2031" s="41">
        <f t="shared" si="230"/>
        <v>0</v>
      </c>
    </row>
    <row r="2032" spans="1:13" x14ac:dyDescent="0.2">
      <c r="A2032" s="4"/>
      <c r="B2032" s="4"/>
      <c r="C2032" s="4"/>
      <c r="D2032" s="11">
        <v>611200</v>
      </c>
      <c r="E2032" s="257" t="s">
        <v>441</v>
      </c>
      <c r="F2032" s="10" t="s">
        <v>318</v>
      </c>
      <c r="G2032" s="45">
        <f>SUM(G2033:G2039)</f>
        <v>423398</v>
      </c>
      <c r="H2032" s="45">
        <f>SUM(H2033:H2039)</f>
        <v>423398</v>
      </c>
      <c r="I2032" s="45">
        <f>SUM(I2033:I2039)</f>
        <v>0</v>
      </c>
      <c r="J2032" s="45">
        <f>SUM(J2033:J2039)</f>
        <v>0</v>
      </c>
      <c r="K2032" s="47">
        <f t="shared" si="228"/>
        <v>423398</v>
      </c>
      <c r="L2032" s="73">
        <f t="shared" si="229"/>
        <v>100</v>
      </c>
      <c r="M2032" s="40">
        <f t="shared" si="230"/>
        <v>0</v>
      </c>
    </row>
    <row r="2033" spans="1:13" x14ac:dyDescent="0.2">
      <c r="A2033" s="4"/>
      <c r="B2033" s="4"/>
      <c r="C2033" s="4"/>
      <c r="D2033" s="12">
        <v>611211</v>
      </c>
      <c r="E2033" s="255"/>
      <c r="F2033" s="5" t="s">
        <v>310</v>
      </c>
      <c r="G2033" s="41">
        <v>105385</v>
      </c>
      <c r="H2033" s="41">
        <v>105385</v>
      </c>
      <c r="I2033" s="46"/>
      <c r="J2033" s="46"/>
      <c r="K2033" s="46">
        <f t="shared" si="228"/>
        <v>105385</v>
      </c>
      <c r="L2033" s="74">
        <f t="shared" si="229"/>
        <v>100</v>
      </c>
      <c r="M2033" s="41">
        <f t="shared" si="230"/>
        <v>0</v>
      </c>
    </row>
    <row r="2034" spans="1:13" x14ac:dyDescent="0.2">
      <c r="A2034" s="4"/>
      <c r="B2034" s="4"/>
      <c r="C2034" s="4"/>
      <c r="D2034" s="12">
        <v>611214</v>
      </c>
      <c r="E2034" s="255"/>
      <c r="F2034" s="5" t="s">
        <v>142</v>
      </c>
      <c r="G2034" s="41"/>
      <c r="H2034" s="41"/>
      <c r="I2034" s="46"/>
      <c r="J2034" s="46"/>
      <c r="K2034" s="46">
        <f t="shared" si="228"/>
        <v>0</v>
      </c>
      <c r="L2034" s="74" t="e">
        <f t="shared" si="229"/>
        <v>#DIV/0!</v>
      </c>
      <c r="M2034" s="41">
        <f t="shared" si="230"/>
        <v>0</v>
      </c>
    </row>
    <row r="2035" spans="1:13" x14ac:dyDescent="0.2">
      <c r="A2035" s="4"/>
      <c r="B2035" s="4"/>
      <c r="C2035" s="4"/>
      <c r="D2035" s="12">
        <v>611216</v>
      </c>
      <c r="E2035" s="255"/>
      <c r="F2035" s="5" t="s">
        <v>143</v>
      </c>
      <c r="G2035" s="41"/>
      <c r="H2035" s="41"/>
      <c r="I2035" s="46"/>
      <c r="J2035" s="46"/>
      <c r="K2035" s="46">
        <f t="shared" si="228"/>
        <v>0</v>
      </c>
      <c r="L2035" s="74" t="e">
        <f t="shared" si="229"/>
        <v>#DIV/0!</v>
      </c>
      <c r="M2035" s="41">
        <f t="shared" si="230"/>
        <v>0</v>
      </c>
    </row>
    <row r="2036" spans="1:13" x14ac:dyDescent="0.2">
      <c r="A2036" s="4"/>
      <c r="B2036" s="4"/>
      <c r="C2036" s="4"/>
      <c r="D2036" s="12">
        <v>611221</v>
      </c>
      <c r="E2036" s="255"/>
      <c r="F2036" s="5" t="s">
        <v>15</v>
      </c>
      <c r="G2036" s="41">
        <v>243936</v>
      </c>
      <c r="H2036" s="41">
        <v>243936</v>
      </c>
      <c r="I2036" s="46"/>
      <c r="J2036" s="46"/>
      <c r="K2036" s="46">
        <f t="shared" si="228"/>
        <v>243936</v>
      </c>
      <c r="L2036" s="74">
        <f t="shared" si="229"/>
        <v>100</v>
      </c>
      <c r="M2036" s="41">
        <f t="shared" si="230"/>
        <v>0</v>
      </c>
    </row>
    <row r="2037" spans="1:13" x14ac:dyDescent="0.2">
      <c r="A2037" s="4"/>
      <c r="B2037" s="4"/>
      <c r="C2037" s="4"/>
      <c r="D2037" s="4">
        <v>611224</v>
      </c>
      <c r="E2037" s="258"/>
      <c r="F2037" s="5" t="s">
        <v>114</v>
      </c>
      <c r="G2037" s="41">
        <v>49077</v>
      </c>
      <c r="H2037" s="41">
        <v>49077</v>
      </c>
      <c r="I2037" s="46"/>
      <c r="J2037" s="46"/>
      <c r="K2037" s="46">
        <f t="shared" si="228"/>
        <v>49077</v>
      </c>
      <c r="L2037" s="74">
        <f t="shared" si="229"/>
        <v>100</v>
      </c>
      <c r="M2037" s="41">
        <f t="shared" si="230"/>
        <v>0</v>
      </c>
    </row>
    <row r="2038" spans="1:13" x14ac:dyDescent="0.2">
      <c r="A2038" s="4"/>
      <c r="B2038" s="4"/>
      <c r="C2038" s="4"/>
      <c r="D2038" s="4">
        <v>611225</v>
      </c>
      <c r="E2038" s="258"/>
      <c r="F2038" s="5" t="s">
        <v>17</v>
      </c>
      <c r="G2038" s="41">
        <v>0</v>
      </c>
      <c r="H2038" s="41"/>
      <c r="I2038" s="46"/>
      <c r="J2038" s="46"/>
      <c r="K2038" s="46">
        <f t="shared" si="228"/>
        <v>0</v>
      </c>
      <c r="L2038" s="74" t="e">
        <f t="shared" si="229"/>
        <v>#DIV/0!</v>
      </c>
      <c r="M2038" s="41">
        <f t="shared" si="230"/>
        <v>0</v>
      </c>
    </row>
    <row r="2039" spans="1:13" x14ac:dyDescent="0.2">
      <c r="A2039" s="4"/>
      <c r="B2039" s="4"/>
      <c r="C2039" s="4"/>
      <c r="D2039" s="4">
        <v>611227</v>
      </c>
      <c r="E2039" s="258"/>
      <c r="F2039" s="5" t="s">
        <v>19</v>
      </c>
      <c r="G2039" s="41">
        <v>25000</v>
      </c>
      <c r="H2039" s="41">
        <v>25000</v>
      </c>
      <c r="I2039" s="46"/>
      <c r="J2039" s="46"/>
      <c r="K2039" s="46">
        <f t="shared" si="228"/>
        <v>25000</v>
      </c>
      <c r="L2039" s="74">
        <f t="shared" si="229"/>
        <v>100</v>
      </c>
      <c r="M2039" s="41">
        <f t="shared" si="230"/>
        <v>0</v>
      </c>
    </row>
    <row r="2040" spans="1:13" x14ac:dyDescent="0.2">
      <c r="A2040" s="4"/>
      <c r="B2040" s="4"/>
      <c r="C2040" s="4"/>
      <c r="D2040" s="9">
        <v>612100</v>
      </c>
      <c r="E2040" s="259" t="s">
        <v>441</v>
      </c>
      <c r="F2040" s="10" t="s">
        <v>20</v>
      </c>
      <c r="G2040" s="40">
        <v>81229</v>
      </c>
      <c r="H2040" s="40">
        <v>81229</v>
      </c>
      <c r="I2040" s="47"/>
      <c r="J2040" s="47"/>
      <c r="K2040" s="47">
        <f t="shared" si="228"/>
        <v>81229</v>
      </c>
      <c r="L2040" s="73">
        <f t="shared" si="229"/>
        <v>100</v>
      </c>
      <c r="M2040" s="40">
        <f t="shared" si="230"/>
        <v>0</v>
      </c>
    </row>
    <row r="2041" spans="1:13" x14ac:dyDescent="0.2">
      <c r="A2041" s="4"/>
      <c r="B2041" s="4"/>
      <c r="C2041" s="4"/>
      <c r="D2041" s="9">
        <v>613000</v>
      </c>
      <c r="E2041" s="259"/>
      <c r="F2041" s="10" t="s">
        <v>185</v>
      </c>
      <c r="G2041" s="45">
        <f>SUM(G2042+G2045+G2048+G2051+G2056+G2057+G2058+G2060+G2059)</f>
        <v>223938</v>
      </c>
      <c r="H2041" s="45">
        <f>SUM(H2042+H2045+H2048+H2051+H2056+H2057+H2058+H2060+H2059)</f>
        <v>188938</v>
      </c>
      <c r="I2041" s="45">
        <f>SUM(I2042+I2045+I2048+I2051+I2056+I2057+I2058+I2060+I2059)</f>
        <v>35000</v>
      </c>
      <c r="J2041" s="45">
        <f>SUM(J2042+J2045+J2048+J2051+J2056+J2057+J2058+J2060+J2059)</f>
        <v>0</v>
      </c>
      <c r="K2041" s="47">
        <f t="shared" si="228"/>
        <v>223938</v>
      </c>
      <c r="L2041" s="73">
        <f t="shared" si="229"/>
        <v>100</v>
      </c>
      <c r="M2041" s="40">
        <f t="shared" si="230"/>
        <v>0</v>
      </c>
    </row>
    <row r="2042" spans="1:13" x14ac:dyDescent="0.2">
      <c r="A2042" s="4"/>
      <c r="B2042" s="4"/>
      <c r="C2042" s="4"/>
      <c r="D2042" s="11">
        <v>613100</v>
      </c>
      <c r="E2042" s="257" t="s">
        <v>441</v>
      </c>
      <c r="F2042" s="10" t="s">
        <v>175</v>
      </c>
      <c r="G2042" s="45">
        <f>SUM(G2043)</f>
        <v>1000</v>
      </c>
      <c r="H2042" s="45">
        <f>SUM(H2043)</f>
        <v>1000</v>
      </c>
      <c r="I2042" s="45">
        <f>SUM(I2043)</f>
        <v>0</v>
      </c>
      <c r="J2042" s="45">
        <f>SUM(J2043)</f>
        <v>0</v>
      </c>
      <c r="K2042" s="47">
        <f t="shared" si="228"/>
        <v>1000</v>
      </c>
      <c r="L2042" s="73">
        <f t="shared" si="229"/>
        <v>100</v>
      </c>
      <c r="M2042" s="40">
        <f t="shared" si="230"/>
        <v>0</v>
      </c>
    </row>
    <row r="2043" spans="1:13" x14ac:dyDescent="0.2">
      <c r="A2043" s="4"/>
      <c r="B2043" s="4"/>
      <c r="C2043" s="4"/>
      <c r="D2043" s="4">
        <v>613110</v>
      </c>
      <c r="E2043" s="258"/>
      <c r="F2043" s="5" t="s">
        <v>174</v>
      </c>
      <c r="G2043" s="41">
        <v>1000</v>
      </c>
      <c r="H2043" s="41">
        <v>1000</v>
      </c>
      <c r="I2043" s="46"/>
      <c r="J2043" s="46"/>
      <c r="K2043" s="46">
        <f t="shared" si="228"/>
        <v>1000</v>
      </c>
      <c r="L2043" s="74">
        <f t="shared" si="229"/>
        <v>100</v>
      </c>
      <c r="M2043" s="41">
        <f t="shared" si="230"/>
        <v>0</v>
      </c>
    </row>
    <row r="2044" spans="1:13" x14ac:dyDescent="0.2">
      <c r="A2044" s="4"/>
      <c r="B2044" s="4"/>
      <c r="C2044" s="4"/>
      <c r="D2044" s="4">
        <v>613120</v>
      </c>
      <c r="E2044" s="258"/>
      <c r="F2044" s="5" t="s">
        <v>22</v>
      </c>
      <c r="G2044" s="41">
        <v>0</v>
      </c>
      <c r="H2044" s="41"/>
      <c r="I2044" s="46"/>
      <c r="J2044" s="46"/>
      <c r="K2044" s="46">
        <f t="shared" si="228"/>
        <v>0</v>
      </c>
      <c r="L2044" s="74" t="e">
        <f t="shared" si="229"/>
        <v>#DIV/0!</v>
      </c>
      <c r="M2044" s="41">
        <f t="shared" si="230"/>
        <v>0</v>
      </c>
    </row>
    <row r="2045" spans="1:13" x14ac:dyDescent="0.2">
      <c r="A2045" s="4"/>
      <c r="B2045" s="4"/>
      <c r="C2045" s="4"/>
      <c r="D2045" s="11">
        <v>613200</v>
      </c>
      <c r="E2045" s="257" t="s">
        <v>441</v>
      </c>
      <c r="F2045" s="10" t="s">
        <v>186</v>
      </c>
      <c r="G2045" s="45">
        <f>SUM(G2046:G2047)</f>
        <v>6000</v>
      </c>
      <c r="H2045" s="45">
        <f>SUM(H2046:H2047)</f>
        <v>6000</v>
      </c>
      <c r="I2045" s="45">
        <f>SUM(I2046:I2047)</f>
        <v>0</v>
      </c>
      <c r="J2045" s="45">
        <f>SUM(J2046:J2047)</f>
        <v>0</v>
      </c>
      <c r="K2045" s="47">
        <f t="shared" si="228"/>
        <v>6000</v>
      </c>
      <c r="L2045" s="73">
        <f t="shared" si="229"/>
        <v>100</v>
      </c>
      <c r="M2045" s="40">
        <f t="shared" si="230"/>
        <v>0</v>
      </c>
    </row>
    <row r="2046" spans="1:13" x14ac:dyDescent="0.2">
      <c r="A2046" s="4"/>
      <c r="B2046" s="4"/>
      <c r="C2046" s="4"/>
      <c r="D2046" s="4">
        <v>613211</v>
      </c>
      <c r="E2046" s="258"/>
      <c r="F2046" s="5" t="s">
        <v>187</v>
      </c>
      <c r="G2046" s="41">
        <v>6000</v>
      </c>
      <c r="H2046" s="41">
        <v>6000</v>
      </c>
      <c r="I2046" s="46"/>
      <c r="J2046" s="46"/>
      <c r="K2046" s="46">
        <f t="shared" si="228"/>
        <v>6000</v>
      </c>
      <c r="L2046" s="74">
        <f t="shared" si="229"/>
        <v>100</v>
      </c>
      <c r="M2046" s="41">
        <f t="shared" si="230"/>
        <v>0</v>
      </c>
    </row>
    <row r="2047" spans="1:13" x14ac:dyDescent="0.2">
      <c r="A2047" s="4"/>
      <c r="B2047" s="4"/>
      <c r="C2047" s="4"/>
      <c r="D2047" s="4">
        <v>613212</v>
      </c>
      <c r="E2047" s="258"/>
      <c r="F2047" s="5" t="s">
        <v>188</v>
      </c>
      <c r="G2047" s="41">
        <v>0</v>
      </c>
      <c r="H2047" s="41"/>
      <c r="I2047" s="46"/>
      <c r="J2047" s="46"/>
      <c r="K2047" s="46">
        <f t="shared" si="228"/>
        <v>0</v>
      </c>
      <c r="L2047" s="74" t="e">
        <f t="shared" si="229"/>
        <v>#DIV/0!</v>
      </c>
      <c r="M2047" s="41">
        <f t="shared" si="230"/>
        <v>0</v>
      </c>
    </row>
    <row r="2048" spans="1:13" x14ac:dyDescent="0.2">
      <c r="A2048" s="4"/>
      <c r="B2048" s="4"/>
      <c r="C2048" s="4"/>
      <c r="D2048" s="11">
        <v>613300</v>
      </c>
      <c r="E2048" s="257" t="s">
        <v>441</v>
      </c>
      <c r="F2048" s="10" t="s">
        <v>319</v>
      </c>
      <c r="G2048" s="45">
        <f>SUM(G2049:G2050)</f>
        <v>9000</v>
      </c>
      <c r="H2048" s="45">
        <f>SUM(H2049:H2050)</f>
        <v>9000</v>
      </c>
      <c r="I2048" s="45">
        <f>SUM(I2049:I2050)</f>
        <v>0</v>
      </c>
      <c r="J2048" s="45">
        <f>SUM(J2049:J2050)</f>
        <v>0</v>
      </c>
      <c r="K2048" s="47">
        <f t="shared" si="228"/>
        <v>9000</v>
      </c>
      <c r="L2048" s="73">
        <f t="shared" si="229"/>
        <v>100</v>
      </c>
      <c r="M2048" s="40">
        <f t="shared" si="230"/>
        <v>0</v>
      </c>
    </row>
    <row r="2049" spans="1:13" x14ac:dyDescent="0.2">
      <c r="A2049" s="4"/>
      <c r="B2049" s="4"/>
      <c r="C2049" s="4"/>
      <c r="D2049" s="4">
        <v>613321</v>
      </c>
      <c r="E2049" s="258"/>
      <c r="F2049" s="5" t="s">
        <v>189</v>
      </c>
      <c r="G2049" s="41">
        <v>1000</v>
      </c>
      <c r="H2049" s="41">
        <v>1000</v>
      </c>
      <c r="I2049" s="46"/>
      <c r="J2049" s="46"/>
      <c r="K2049" s="46">
        <f t="shared" si="228"/>
        <v>1000</v>
      </c>
      <c r="L2049" s="74">
        <f t="shared" si="229"/>
        <v>100</v>
      </c>
      <c r="M2049" s="41">
        <f t="shared" si="230"/>
        <v>0</v>
      </c>
    </row>
    <row r="2050" spans="1:13" x14ac:dyDescent="0.2">
      <c r="A2050" s="4"/>
      <c r="B2050" s="4"/>
      <c r="C2050" s="4"/>
      <c r="D2050" s="4">
        <v>613311</v>
      </c>
      <c r="E2050" s="258"/>
      <c r="F2050" s="5" t="s">
        <v>206</v>
      </c>
      <c r="G2050" s="41">
        <v>8000</v>
      </c>
      <c r="H2050" s="41">
        <v>8000</v>
      </c>
      <c r="I2050" s="46"/>
      <c r="J2050" s="46"/>
      <c r="K2050" s="46">
        <f t="shared" si="228"/>
        <v>8000</v>
      </c>
      <c r="L2050" s="74">
        <f t="shared" si="229"/>
        <v>100</v>
      </c>
      <c r="M2050" s="41">
        <f t="shared" si="230"/>
        <v>0</v>
      </c>
    </row>
    <row r="2051" spans="1:13" ht="12.75" customHeight="1" x14ac:dyDescent="0.2">
      <c r="A2051" s="5"/>
      <c r="B2051" s="5"/>
      <c r="C2051" s="4"/>
      <c r="D2051" s="11">
        <v>613400</v>
      </c>
      <c r="E2051" s="257" t="s">
        <v>441</v>
      </c>
      <c r="F2051" s="10" t="s">
        <v>190</v>
      </c>
      <c r="G2051" s="45">
        <f>SUM(G2052:G2055)</f>
        <v>59000</v>
      </c>
      <c r="H2051" s="45">
        <f>SUM(H2052:H2055)</f>
        <v>24000</v>
      </c>
      <c r="I2051" s="45">
        <f>SUM(I2052:I2055)</f>
        <v>35000</v>
      </c>
      <c r="J2051" s="45">
        <f>SUM(J2052:J2055)</f>
        <v>0</v>
      </c>
      <c r="K2051" s="45">
        <f>SUM(K2052:K2055)</f>
        <v>59000</v>
      </c>
      <c r="L2051" s="73">
        <f t="shared" si="229"/>
        <v>100</v>
      </c>
      <c r="M2051" s="40">
        <f t="shared" si="230"/>
        <v>0</v>
      </c>
    </row>
    <row r="2052" spans="1:13" x14ac:dyDescent="0.2">
      <c r="A2052" s="5"/>
      <c r="B2052" s="5"/>
      <c r="C2052" s="4"/>
      <c r="D2052" s="4">
        <v>613410</v>
      </c>
      <c r="E2052" s="258"/>
      <c r="F2052" s="5" t="s">
        <v>191</v>
      </c>
      <c r="G2052" s="41">
        <v>18000</v>
      </c>
      <c r="H2052" s="41">
        <v>18000</v>
      </c>
      <c r="I2052" s="46"/>
      <c r="J2052" s="46"/>
      <c r="K2052" s="46">
        <f t="shared" ref="K2052:K2077" si="231">SUM(H2052:J2052)</f>
        <v>18000</v>
      </c>
      <c r="L2052" s="74">
        <f t="shared" si="229"/>
        <v>100</v>
      </c>
      <c r="M2052" s="41">
        <f t="shared" si="230"/>
        <v>0</v>
      </c>
    </row>
    <row r="2053" spans="1:13" x14ac:dyDescent="0.2">
      <c r="A2053" s="85"/>
      <c r="B2053" s="85"/>
      <c r="C2053" s="4"/>
      <c r="D2053" s="4">
        <v>613430</v>
      </c>
      <c r="E2053" s="258"/>
      <c r="F2053" s="5" t="s">
        <v>192</v>
      </c>
      <c r="G2053" s="41">
        <v>1000</v>
      </c>
      <c r="H2053" s="41">
        <v>1000</v>
      </c>
      <c r="I2053" s="46"/>
      <c r="J2053" s="46"/>
      <c r="K2053" s="46">
        <f t="shared" si="231"/>
        <v>1000</v>
      </c>
      <c r="L2053" s="74">
        <f t="shared" si="229"/>
        <v>100</v>
      </c>
      <c r="M2053" s="41">
        <f t="shared" si="230"/>
        <v>0</v>
      </c>
    </row>
    <row r="2054" spans="1:13" x14ac:dyDescent="0.2">
      <c r="A2054" s="85"/>
      <c r="B2054" s="85"/>
      <c r="C2054" s="4"/>
      <c r="D2054" s="4">
        <v>613442</v>
      </c>
      <c r="E2054" s="258"/>
      <c r="F2054" s="5" t="s">
        <v>524</v>
      </c>
      <c r="G2054" s="41">
        <v>35000</v>
      </c>
      <c r="H2054" s="41">
        <v>0</v>
      </c>
      <c r="I2054" s="46">
        <v>35000</v>
      </c>
      <c r="J2054" s="46"/>
      <c r="K2054" s="46">
        <f t="shared" si="231"/>
        <v>35000</v>
      </c>
      <c r="L2054" s="74">
        <f t="shared" si="229"/>
        <v>100</v>
      </c>
      <c r="M2054" s="41">
        <f t="shared" si="230"/>
        <v>0</v>
      </c>
    </row>
    <row r="2055" spans="1:13" x14ac:dyDescent="0.2">
      <c r="A2055" s="3"/>
      <c r="B2055" s="85"/>
      <c r="C2055" s="4"/>
      <c r="D2055" s="4">
        <v>613480</v>
      </c>
      <c r="E2055" s="258"/>
      <c r="F2055" s="5" t="s">
        <v>387</v>
      </c>
      <c r="G2055" s="41">
        <v>5000</v>
      </c>
      <c r="H2055" s="41">
        <v>5000</v>
      </c>
      <c r="I2055" s="46"/>
      <c r="J2055" s="46"/>
      <c r="K2055" s="46">
        <f t="shared" si="231"/>
        <v>5000</v>
      </c>
      <c r="L2055" s="74">
        <f t="shared" si="229"/>
        <v>100</v>
      </c>
      <c r="M2055" s="41">
        <f t="shared" si="230"/>
        <v>0</v>
      </c>
    </row>
    <row r="2056" spans="1:13" x14ac:dyDescent="0.2">
      <c r="A2056" s="4"/>
      <c r="B2056" s="5"/>
      <c r="C2056" s="4"/>
      <c r="D2056" s="11">
        <v>613500</v>
      </c>
      <c r="E2056" s="257" t="s">
        <v>441</v>
      </c>
      <c r="F2056" s="10" t="s">
        <v>26</v>
      </c>
      <c r="G2056" s="40">
        <v>70000</v>
      </c>
      <c r="H2056" s="40">
        <v>70000</v>
      </c>
      <c r="I2056" s="47"/>
      <c r="J2056" s="47"/>
      <c r="K2056" s="47">
        <f t="shared" si="231"/>
        <v>70000</v>
      </c>
      <c r="L2056" s="73">
        <f t="shared" si="229"/>
        <v>100</v>
      </c>
      <c r="M2056" s="40">
        <f t="shared" si="230"/>
        <v>0</v>
      </c>
    </row>
    <row r="2057" spans="1:13" x14ac:dyDescent="0.2">
      <c r="A2057" s="4"/>
      <c r="B2057" s="3"/>
      <c r="C2057" s="4"/>
      <c r="D2057" s="11">
        <v>613600</v>
      </c>
      <c r="E2057" s="257" t="s">
        <v>441</v>
      </c>
      <c r="F2057" s="10" t="s">
        <v>27</v>
      </c>
      <c r="G2057" s="40">
        <v>7800</v>
      </c>
      <c r="H2057" s="40">
        <v>7800</v>
      </c>
      <c r="I2057" s="47"/>
      <c r="J2057" s="47"/>
      <c r="K2057" s="50">
        <f t="shared" si="231"/>
        <v>7800</v>
      </c>
      <c r="L2057" s="73">
        <f t="shared" si="229"/>
        <v>100</v>
      </c>
      <c r="M2057" s="40">
        <f t="shared" si="230"/>
        <v>0</v>
      </c>
    </row>
    <row r="2058" spans="1:13" x14ac:dyDescent="0.2">
      <c r="A2058" s="4"/>
      <c r="B2058" s="4"/>
      <c r="C2058" s="4"/>
      <c r="D2058" s="11">
        <v>613700</v>
      </c>
      <c r="E2058" s="257" t="s">
        <v>441</v>
      </c>
      <c r="F2058" s="10" t="s">
        <v>28</v>
      </c>
      <c r="G2058" s="40">
        <v>35000</v>
      </c>
      <c r="H2058" s="40">
        <v>35000</v>
      </c>
      <c r="I2058" s="47"/>
      <c r="J2058" s="47"/>
      <c r="K2058" s="47">
        <f t="shared" si="231"/>
        <v>35000</v>
      </c>
      <c r="L2058" s="73">
        <f t="shared" ref="L2058:L2077" si="232">K2058/G2058*100</f>
        <v>100</v>
      </c>
      <c r="M2058" s="40">
        <f t="shared" ref="M2058:M2077" si="233">K2058-G2058</f>
        <v>0</v>
      </c>
    </row>
    <row r="2059" spans="1:13" x14ac:dyDescent="0.2">
      <c r="A2059" s="4"/>
      <c r="B2059" s="4"/>
      <c r="C2059" s="4"/>
      <c r="D2059" s="11">
        <v>613800</v>
      </c>
      <c r="E2059" s="257" t="s">
        <v>441</v>
      </c>
      <c r="F2059" s="10" t="s">
        <v>201</v>
      </c>
      <c r="G2059" s="40">
        <v>14000</v>
      </c>
      <c r="H2059" s="40">
        <v>14000</v>
      </c>
      <c r="I2059" s="47"/>
      <c r="J2059" s="47"/>
      <c r="K2059" s="47">
        <f t="shared" si="231"/>
        <v>14000</v>
      </c>
      <c r="L2059" s="73">
        <f t="shared" si="232"/>
        <v>100</v>
      </c>
      <c r="M2059" s="40">
        <f t="shared" si="233"/>
        <v>0</v>
      </c>
    </row>
    <row r="2060" spans="1:13" ht="33.75" x14ac:dyDescent="0.2">
      <c r="A2060" s="4"/>
      <c r="B2060" s="4"/>
      <c r="C2060" s="4"/>
      <c r="D2060" s="11">
        <v>613900</v>
      </c>
      <c r="E2060" s="257" t="s">
        <v>441</v>
      </c>
      <c r="F2060" s="14" t="s">
        <v>284</v>
      </c>
      <c r="G2060" s="45">
        <f>SUM(G2061:G2069)</f>
        <v>22138</v>
      </c>
      <c r="H2060" s="45">
        <f>SUM(H2061:H2069)</f>
        <v>22138</v>
      </c>
      <c r="I2060" s="45">
        <f>SUM(I2061:I2069)</f>
        <v>0</v>
      </c>
      <c r="J2060" s="45">
        <f>SUM(J2061:J2069)</f>
        <v>0</v>
      </c>
      <c r="K2060" s="47">
        <f t="shared" si="231"/>
        <v>22138</v>
      </c>
      <c r="L2060" s="73">
        <f t="shared" si="232"/>
        <v>100</v>
      </c>
      <c r="M2060" s="40">
        <f t="shared" si="233"/>
        <v>0</v>
      </c>
    </row>
    <row r="2061" spans="1:13" x14ac:dyDescent="0.2">
      <c r="A2061" s="4"/>
      <c r="B2061" s="4"/>
      <c r="C2061" s="4"/>
      <c r="D2061" s="4">
        <v>613910</v>
      </c>
      <c r="E2061" s="258"/>
      <c r="F2061" s="5" t="s">
        <v>194</v>
      </c>
      <c r="G2061" s="41">
        <v>3000</v>
      </c>
      <c r="H2061" s="41">
        <v>3000</v>
      </c>
      <c r="I2061" s="46"/>
      <c r="J2061" s="46"/>
      <c r="K2061" s="46">
        <f t="shared" si="231"/>
        <v>3000</v>
      </c>
      <c r="L2061" s="74">
        <f t="shared" si="232"/>
        <v>100</v>
      </c>
      <c r="M2061" s="41">
        <f t="shared" si="233"/>
        <v>0</v>
      </c>
    </row>
    <row r="2062" spans="1:13" x14ac:dyDescent="0.2">
      <c r="A2062" s="4"/>
      <c r="B2062" s="4"/>
      <c r="C2062" s="4"/>
      <c r="D2062" s="4">
        <v>613914</v>
      </c>
      <c r="E2062" s="258"/>
      <c r="F2062" s="5" t="s">
        <v>203</v>
      </c>
      <c r="G2062" s="41">
        <v>3000</v>
      </c>
      <c r="H2062" s="41">
        <v>3000</v>
      </c>
      <c r="I2062" s="46"/>
      <c r="J2062" s="46"/>
      <c r="K2062" s="46">
        <f t="shared" si="231"/>
        <v>3000</v>
      </c>
      <c r="L2062" s="74">
        <f t="shared" si="232"/>
        <v>100</v>
      </c>
      <c r="M2062" s="41">
        <f t="shared" si="233"/>
        <v>0</v>
      </c>
    </row>
    <row r="2063" spans="1:13" x14ac:dyDescent="0.2">
      <c r="A2063" s="4"/>
      <c r="B2063" s="4"/>
      <c r="C2063" s="4"/>
      <c r="D2063" s="4">
        <v>613920</v>
      </c>
      <c r="E2063" s="258"/>
      <c r="F2063" s="5" t="s">
        <v>196</v>
      </c>
      <c r="G2063" s="41">
        <v>1000</v>
      </c>
      <c r="H2063" s="41">
        <v>1000</v>
      </c>
      <c r="I2063" s="46"/>
      <c r="J2063" s="46"/>
      <c r="K2063" s="46">
        <f t="shared" si="231"/>
        <v>1000</v>
      </c>
      <c r="L2063" s="74">
        <f t="shared" si="232"/>
        <v>100</v>
      </c>
      <c r="M2063" s="41">
        <f t="shared" si="233"/>
        <v>0</v>
      </c>
    </row>
    <row r="2064" spans="1:13" x14ac:dyDescent="0.2">
      <c r="A2064" s="4"/>
      <c r="B2064" s="4"/>
      <c r="C2064" s="4"/>
      <c r="D2064" s="292">
        <v>613941</v>
      </c>
      <c r="E2064" s="5"/>
      <c r="F2064" s="5" t="s">
        <v>459</v>
      </c>
      <c r="G2064" s="41"/>
      <c r="H2064" s="41"/>
      <c r="I2064" s="46"/>
      <c r="J2064" s="46"/>
      <c r="K2064" s="46">
        <f t="shared" si="231"/>
        <v>0</v>
      </c>
      <c r="L2064" s="74" t="e">
        <f t="shared" si="232"/>
        <v>#DIV/0!</v>
      </c>
      <c r="M2064" s="41">
        <f t="shared" si="233"/>
        <v>0</v>
      </c>
    </row>
    <row r="2065" spans="1:13" x14ac:dyDescent="0.2">
      <c r="A2065" s="4"/>
      <c r="B2065" s="4"/>
      <c r="C2065" s="4"/>
      <c r="D2065" s="18">
        <v>613974</v>
      </c>
      <c r="E2065" s="256"/>
      <c r="F2065" s="1" t="s">
        <v>250</v>
      </c>
      <c r="G2065" s="41">
        <v>1500</v>
      </c>
      <c r="H2065" s="41">
        <v>1500</v>
      </c>
      <c r="I2065" s="46"/>
      <c r="J2065" s="46"/>
      <c r="K2065" s="46">
        <f t="shared" si="231"/>
        <v>1500</v>
      </c>
      <c r="L2065" s="74">
        <f t="shared" si="232"/>
        <v>100</v>
      </c>
      <c r="M2065" s="41">
        <f t="shared" si="233"/>
        <v>0</v>
      </c>
    </row>
    <row r="2066" spans="1:13" ht="22.5" x14ac:dyDescent="0.2">
      <c r="A2066" s="4"/>
      <c r="B2066" s="4"/>
      <c r="C2066" s="4"/>
      <c r="D2066" s="4">
        <v>613976</v>
      </c>
      <c r="E2066" s="258"/>
      <c r="F2066" s="1" t="s">
        <v>322</v>
      </c>
      <c r="G2066" s="41">
        <v>6000</v>
      </c>
      <c r="H2066" s="41">
        <v>6000</v>
      </c>
      <c r="I2066" s="46"/>
      <c r="J2066" s="46"/>
      <c r="K2066" s="46">
        <f t="shared" si="231"/>
        <v>6000</v>
      </c>
      <c r="L2066" s="74">
        <f t="shared" si="232"/>
        <v>100</v>
      </c>
      <c r="M2066" s="41">
        <f t="shared" si="233"/>
        <v>0</v>
      </c>
    </row>
    <row r="2067" spans="1:13" x14ac:dyDescent="0.2">
      <c r="A2067" s="4"/>
      <c r="B2067" s="4"/>
      <c r="C2067" s="4"/>
      <c r="D2067" s="4">
        <v>613980</v>
      </c>
      <c r="E2067" s="258"/>
      <c r="F2067" s="1" t="s">
        <v>261</v>
      </c>
      <c r="G2067" s="41">
        <v>1396</v>
      </c>
      <c r="H2067" s="41">
        <v>1396</v>
      </c>
      <c r="I2067" s="46"/>
      <c r="J2067" s="46"/>
      <c r="K2067" s="46">
        <f t="shared" si="231"/>
        <v>1396</v>
      </c>
      <c r="L2067" s="74">
        <f t="shared" si="232"/>
        <v>100</v>
      </c>
      <c r="M2067" s="41">
        <f t="shared" si="233"/>
        <v>0</v>
      </c>
    </row>
    <row r="2068" spans="1:13" ht="22.5" x14ac:dyDescent="0.2">
      <c r="A2068" s="4"/>
      <c r="B2068" s="4"/>
      <c r="C2068" s="4"/>
      <c r="D2068" s="4">
        <v>613983</v>
      </c>
      <c r="E2068" s="258"/>
      <c r="F2068" s="1" t="s">
        <v>252</v>
      </c>
      <c r="G2068" s="41">
        <v>5642</v>
      </c>
      <c r="H2068" s="41">
        <v>5642</v>
      </c>
      <c r="I2068" s="46"/>
      <c r="J2068" s="46"/>
      <c r="K2068" s="46">
        <f t="shared" si="231"/>
        <v>5642</v>
      </c>
      <c r="L2068" s="74">
        <f t="shared" si="232"/>
        <v>100</v>
      </c>
      <c r="M2068" s="41">
        <f t="shared" si="233"/>
        <v>0</v>
      </c>
    </row>
    <row r="2069" spans="1:13" x14ac:dyDescent="0.2">
      <c r="A2069" s="4"/>
      <c r="B2069" s="4"/>
      <c r="C2069" s="4"/>
      <c r="D2069" s="4">
        <v>613990</v>
      </c>
      <c r="E2069" s="258"/>
      <c r="F2069" s="1" t="s">
        <v>126</v>
      </c>
      <c r="G2069" s="41">
        <v>600</v>
      </c>
      <c r="H2069" s="41">
        <v>600</v>
      </c>
      <c r="I2069" s="46"/>
      <c r="J2069" s="46"/>
      <c r="K2069" s="46">
        <f t="shared" si="231"/>
        <v>600</v>
      </c>
      <c r="L2069" s="74">
        <f t="shared" si="232"/>
        <v>100</v>
      </c>
      <c r="M2069" s="41">
        <f t="shared" si="233"/>
        <v>0</v>
      </c>
    </row>
    <row r="2070" spans="1:13" s="241" customFormat="1" x14ac:dyDescent="0.2">
      <c r="A2070" s="4"/>
      <c r="B2070" s="77"/>
      <c r="C2070" s="77"/>
      <c r="D2070" s="239">
        <v>616300</v>
      </c>
      <c r="E2070" s="278" t="s">
        <v>441</v>
      </c>
      <c r="F2070" s="216" t="s">
        <v>178</v>
      </c>
      <c r="G2070" s="102">
        <v>0</v>
      </c>
      <c r="H2070" s="102">
        <v>0</v>
      </c>
      <c r="I2070" s="240"/>
      <c r="J2070" s="240"/>
      <c r="K2070" s="240">
        <f t="shared" si="231"/>
        <v>0</v>
      </c>
      <c r="L2070" s="101" t="e">
        <f t="shared" si="232"/>
        <v>#DIV/0!</v>
      </c>
      <c r="M2070" s="102">
        <f t="shared" si="233"/>
        <v>0</v>
      </c>
    </row>
    <row r="2071" spans="1:13" x14ac:dyDescent="0.2">
      <c r="A2071" s="4"/>
      <c r="B2071" s="4"/>
      <c r="C2071" s="4"/>
      <c r="D2071" s="64">
        <v>820000</v>
      </c>
      <c r="E2071" s="259"/>
      <c r="F2071" s="65" t="s">
        <v>240</v>
      </c>
      <c r="G2071" s="7">
        <f>SUM(G2072:G2076)</f>
        <v>160000</v>
      </c>
      <c r="H2071" s="7">
        <f>SUM(H2072:H2076)</f>
        <v>10000</v>
      </c>
      <c r="I2071" s="7">
        <f>SUM(I2072:I2076)</f>
        <v>150000</v>
      </c>
      <c r="J2071" s="7">
        <f t="shared" ref="J2071:K2071" si="234">SUM(J2072:J2076)</f>
        <v>0</v>
      </c>
      <c r="K2071" s="7">
        <f t="shared" si="234"/>
        <v>160000</v>
      </c>
      <c r="L2071" s="76">
        <f t="shared" si="232"/>
        <v>100</v>
      </c>
      <c r="M2071" s="7">
        <f t="shared" si="233"/>
        <v>0</v>
      </c>
    </row>
    <row r="2072" spans="1:13" x14ac:dyDescent="0.2">
      <c r="A2072" s="4"/>
      <c r="B2072" s="4"/>
      <c r="C2072" s="4"/>
      <c r="D2072" s="4">
        <v>821310</v>
      </c>
      <c r="E2072" s="279" t="s">
        <v>441</v>
      </c>
      <c r="F2072" s="5" t="s">
        <v>229</v>
      </c>
      <c r="G2072" s="41">
        <v>10000</v>
      </c>
      <c r="H2072" s="41">
        <v>10000</v>
      </c>
      <c r="I2072" s="46"/>
      <c r="J2072" s="46"/>
      <c r="K2072" s="46">
        <f t="shared" si="231"/>
        <v>10000</v>
      </c>
      <c r="L2072" s="74">
        <f t="shared" si="232"/>
        <v>100</v>
      </c>
      <c r="M2072" s="41">
        <f t="shared" si="233"/>
        <v>0</v>
      </c>
    </row>
    <row r="2073" spans="1:13" x14ac:dyDescent="0.2">
      <c r="A2073" s="4"/>
      <c r="B2073" s="4"/>
      <c r="C2073" s="4"/>
      <c r="D2073" s="4">
        <v>821320</v>
      </c>
      <c r="E2073" s="258" t="s">
        <v>441</v>
      </c>
      <c r="F2073" s="5" t="s">
        <v>230</v>
      </c>
      <c r="G2073" s="41">
        <v>137000</v>
      </c>
      <c r="H2073" s="41"/>
      <c r="I2073" s="46">
        <v>137000</v>
      </c>
      <c r="J2073" s="46"/>
      <c r="K2073" s="46">
        <f t="shared" si="231"/>
        <v>137000</v>
      </c>
      <c r="L2073" s="74">
        <f t="shared" si="232"/>
        <v>100</v>
      </c>
      <c r="M2073" s="41">
        <f t="shared" si="233"/>
        <v>0</v>
      </c>
    </row>
    <row r="2074" spans="1:13" x14ac:dyDescent="0.2">
      <c r="A2074" s="242"/>
      <c r="B2074" s="4"/>
      <c r="C2074" s="4"/>
      <c r="D2074" s="4">
        <v>821500</v>
      </c>
      <c r="E2074" s="258" t="s">
        <v>441</v>
      </c>
      <c r="F2074" s="5" t="s">
        <v>115</v>
      </c>
      <c r="G2074" s="41">
        <v>13000</v>
      </c>
      <c r="H2074" s="41">
        <v>0</v>
      </c>
      <c r="I2074" s="46">
        <v>13000</v>
      </c>
      <c r="J2074" s="46"/>
      <c r="K2074" s="46">
        <f t="shared" si="231"/>
        <v>13000</v>
      </c>
      <c r="L2074" s="74">
        <f t="shared" si="232"/>
        <v>100</v>
      </c>
      <c r="M2074" s="41">
        <f t="shared" si="233"/>
        <v>0</v>
      </c>
    </row>
    <row r="2075" spans="1:13" x14ac:dyDescent="0.2">
      <c r="A2075" s="244"/>
      <c r="B2075" s="4"/>
      <c r="C2075" s="4"/>
      <c r="D2075" s="4">
        <v>821600</v>
      </c>
      <c r="E2075" s="258" t="s">
        <v>441</v>
      </c>
      <c r="F2075" s="5" t="s">
        <v>44</v>
      </c>
      <c r="G2075" s="55"/>
      <c r="H2075" s="55">
        <v>0</v>
      </c>
      <c r="I2075" s="82"/>
      <c r="J2075" s="82"/>
      <c r="K2075" s="46">
        <f t="shared" si="231"/>
        <v>0</v>
      </c>
      <c r="L2075" s="74" t="e">
        <f t="shared" si="232"/>
        <v>#DIV/0!</v>
      </c>
      <c r="M2075" s="41">
        <f t="shared" si="233"/>
        <v>0</v>
      </c>
    </row>
    <row r="2076" spans="1:13" x14ac:dyDescent="0.2">
      <c r="A2076" s="5"/>
      <c r="B2076" s="4"/>
      <c r="C2076" s="4"/>
      <c r="D2076" s="4">
        <v>823300</v>
      </c>
      <c r="E2076" s="279" t="s">
        <v>441</v>
      </c>
      <c r="F2076" s="5" t="s">
        <v>182</v>
      </c>
      <c r="G2076" s="55"/>
      <c r="H2076" s="55"/>
      <c r="I2076" s="82"/>
      <c r="J2076" s="82"/>
      <c r="K2076" s="46">
        <f t="shared" si="231"/>
        <v>0</v>
      </c>
      <c r="L2076" s="74" t="e">
        <f t="shared" si="232"/>
        <v>#DIV/0!</v>
      </c>
      <c r="M2076" s="41">
        <f t="shared" si="233"/>
        <v>0</v>
      </c>
    </row>
    <row r="2077" spans="1:13" x14ac:dyDescent="0.2">
      <c r="A2077" s="5"/>
      <c r="B2077" s="4"/>
      <c r="C2077" s="4"/>
      <c r="D2077" s="4"/>
      <c r="E2077" s="258"/>
      <c r="F2077" s="2" t="s">
        <v>46</v>
      </c>
      <c r="G2077" s="89">
        <v>63</v>
      </c>
      <c r="H2077" s="89">
        <v>63</v>
      </c>
      <c r="I2077" s="90"/>
      <c r="J2077" s="90"/>
      <c r="K2077" s="84">
        <f t="shared" si="231"/>
        <v>63</v>
      </c>
      <c r="L2077" s="76">
        <f t="shared" si="232"/>
        <v>100</v>
      </c>
      <c r="M2077" s="7">
        <f t="shared" si="233"/>
        <v>0</v>
      </c>
    </row>
    <row r="2078" spans="1:13" x14ac:dyDescent="0.2">
      <c r="A2078" s="37"/>
      <c r="B2078" s="245"/>
      <c r="C2078" s="245"/>
      <c r="E2078" s="274"/>
      <c r="F2078" s="21"/>
      <c r="G2078" s="49"/>
      <c r="H2078" s="49"/>
      <c r="I2078" s="49"/>
      <c r="J2078" s="49"/>
      <c r="K2078" s="49"/>
      <c r="L2078" s="70"/>
      <c r="M2078" s="71"/>
    </row>
    <row r="2079" spans="1:13" ht="12.75" customHeight="1" x14ac:dyDescent="0.2">
      <c r="A2079" s="5" t="s">
        <v>48</v>
      </c>
      <c r="B2079" s="5" t="s">
        <v>49</v>
      </c>
      <c r="C2079" s="5" t="s">
        <v>50</v>
      </c>
      <c r="D2079" s="3" t="s">
        <v>7</v>
      </c>
      <c r="E2079" s="81" t="s">
        <v>130</v>
      </c>
      <c r="F2079" s="3" t="s">
        <v>51</v>
      </c>
      <c r="G2079" s="520" t="s">
        <v>558</v>
      </c>
      <c r="H2079" s="514" t="s">
        <v>328</v>
      </c>
      <c r="I2079" s="514" t="s">
        <v>500</v>
      </c>
      <c r="J2079" s="516" t="s">
        <v>324</v>
      </c>
      <c r="K2079" s="512" t="s">
        <v>584</v>
      </c>
      <c r="L2079" s="15" t="s">
        <v>52</v>
      </c>
      <c r="M2079" s="3" t="s">
        <v>123</v>
      </c>
    </row>
    <row r="2080" spans="1:13" ht="35.25" customHeight="1" x14ac:dyDescent="0.2">
      <c r="A2080" s="5" t="s">
        <v>53</v>
      </c>
      <c r="B2080" s="5"/>
      <c r="C2080" s="5" t="s">
        <v>54</v>
      </c>
      <c r="D2080" s="3" t="s">
        <v>11</v>
      </c>
      <c r="E2080" s="81" t="s">
        <v>131</v>
      </c>
      <c r="F2080" s="3" t="s">
        <v>55</v>
      </c>
      <c r="G2080" s="522"/>
      <c r="H2080" s="515"/>
      <c r="I2080" s="513"/>
      <c r="J2080" s="517"/>
      <c r="K2080" s="523"/>
      <c r="L2080" s="15" t="s">
        <v>325</v>
      </c>
      <c r="M2080" s="3" t="s">
        <v>326</v>
      </c>
    </row>
    <row r="2081" spans="1:13" x14ac:dyDescent="0.2">
      <c r="A2081" s="4">
        <v>1</v>
      </c>
      <c r="B2081" s="4">
        <v>2</v>
      </c>
      <c r="C2081" s="85">
        <v>3</v>
      </c>
      <c r="D2081" s="85">
        <v>4</v>
      </c>
      <c r="E2081" s="275">
        <v>5</v>
      </c>
      <c r="F2081" s="85">
        <v>6</v>
      </c>
      <c r="G2081" s="85">
        <v>7</v>
      </c>
      <c r="H2081" s="85">
        <v>8</v>
      </c>
      <c r="I2081" s="85">
        <v>9</v>
      </c>
      <c r="J2081" s="85">
        <v>10</v>
      </c>
      <c r="K2081" s="209" t="s">
        <v>327</v>
      </c>
      <c r="L2081" s="86">
        <v>12</v>
      </c>
      <c r="M2081" s="85">
        <v>13</v>
      </c>
    </row>
    <row r="2082" spans="1:13" x14ac:dyDescent="0.2">
      <c r="A2082" s="4">
        <v>18</v>
      </c>
      <c r="B2082" s="4"/>
      <c r="C2082" s="5"/>
      <c r="D2082" s="3"/>
      <c r="E2082" s="81"/>
      <c r="F2082" s="62" t="s">
        <v>113</v>
      </c>
      <c r="G2082" s="41"/>
      <c r="H2082" s="41"/>
      <c r="I2082" s="46"/>
      <c r="J2082" s="46"/>
      <c r="K2082" s="46"/>
      <c r="L2082" s="27"/>
      <c r="M2082" s="5"/>
    </row>
    <row r="2083" spans="1:13" x14ac:dyDescent="0.2">
      <c r="A2083" s="4"/>
      <c r="B2083" s="3" t="s">
        <v>57</v>
      </c>
      <c r="C2083" s="3" t="s">
        <v>75</v>
      </c>
      <c r="D2083" s="3"/>
      <c r="E2083" s="81"/>
      <c r="F2083" s="9" t="s">
        <v>271</v>
      </c>
      <c r="G2083" s="41"/>
      <c r="H2083" s="41"/>
      <c r="I2083" s="46"/>
      <c r="J2083" s="46"/>
      <c r="K2083" s="46"/>
      <c r="L2083" s="27"/>
      <c r="M2083" s="5"/>
    </row>
    <row r="2084" spans="1:13" x14ac:dyDescent="0.2">
      <c r="A2084" s="4"/>
      <c r="B2084" s="4"/>
      <c r="C2084" s="4"/>
      <c r="D2084" s="4"/>
      <c r="E2084" s="258"/>
      <c r="F2084" s="2" t="s">
        <v>275</v>
      </c>
      <c r="G2084" s="7">
        <f>G2085+G2128</f>
        <v>986308</v>
      </c>
      <c r="H2084" s="7">
        <f>H2085+H2128</f>
        <v>886308</v>
      </c>
      <c r="I2084" s="7">
        <f>I2085+I2128</f>
        <v>100000</v>
      </c>
      <c r="J2084" s="7">
        <f>J2085+J2128</f>
        <v>0</v>
      </c>
      <c r="K2084" s="84">
        <f t="shared" ref="K2084:K2115" si="235">SUM(H2084:J2084)</f>
        <v>986308</v>
      </c>
      <c r="L2084" s="76">
        <f t="shared" ref="L2084:L2115" si="236">K2084/G2084*100</f>
        <v>100</v>
      </c>
      <c r="M2084" s="7">
        <f t="shared" ref="M2084:M2115" si="237">K2084-G2084</f>
        <v>0</v>
      </c>
    </row>
    <row r="2085" spans="1:13" x14ac:dyDescent="0.2">
      <c r="A2085" s="4"/>
      <c r="B2085" s="4"/>
      <c r="C2085" s="4"/>
      <c r="D2085" s="64">
        <v>610000</v>
      </c>
      <c r="E2085" s="259"/>
      <c r="F2085" s="65" t="s">
        <v>242</v>
      </c>
      <c r="G2085" s="7">
        <f>G2086+G2099+G2100</f>
        <v>936308</v>
      </c>
      <c r="H2085" s="7">
        <f>H2086+H2099+H2100</f>
        <v>836308</v>
      </c>
      <c r="I2085" s="7">
        <f>I2086+I2099+I2100</f>
        <v>100000</v>
      </c>
      <c r="J2085" s="7">
        <f>J2086+J2099+J2100</f>
        <v>0</v>
      </c>
      <c r="K2085" s="84">
        <f t="shared" si="235"/>
        <v>936308</v>
      </c>
      <c r="L2085" s="76">
        <f t="shared" si="236"/>
        <v>100</v>
      </c>
      <c r="M2085" s="7">
        <f t="shared" si="237"/>
        <v>0</v>
      </c>
    </row>
    <row r="2086" spans="1:13" x14ac:dyDescent="0.2">
      <c r="A2086" s="4"/>
      <c r="B2086" s="4"/>
      <c r="C2086" s="4"/>
      <c r="D2086" s="9">
        <v>611000</v>
      </c>
      <c r="E2086" s="259"/>
      <c r="F2086" s="10" t="s">
        <v>13</v>
      </c>
      <c r="G2086" s="40">
        <f>G2087+G2091</f>
        <v>627412</v>
      </c>
      <c r="H2086" s="40">
        <f>H2087+H2091</f>
        <v>627412</v>
      </c>
      <c r="I2086" s="40">
        <f>I2087+I2091</f>
        <v>0</v>
      </c>
      <c r="J2086" s="40">
        <f>J2087+J2091</f>
        <v>0</v>
      </c>
      <c r="K2086" s="47">
        <f t="shared" si="235"/>
        <v>627412</v>
      </c>
      <c r="L2086" s="73">
        <f t="shared" si="236"/>
        <v>100</v>
      </c>
      <c r="M2086" s="40">
        <f t="shared" si="237"/>
        <v>0</v>
      </c>
    </row>
    <row r="2087" spans="1:13" x14ac:dyDescent="0.2">
      <c r="A2087" s="4"/>
      <c r="B2087" s="4"/>
      <c r="C2087" s="4"/>
      <c r="D2087" s="11">
        <v>611100</v>
      </c>
      <c r="E2087" s="257" t="s">
        <v>439</v>
      </c>
      <c r="F2087" s="10" t="s">
        <v>317</v>
      </c>
      <c r="G2087" s="40">
        <f>SUM(G2088:G2090)</f>
        <v>528698</v>
      </c>
      <c r="H2087" s="40">
        <f>SUM(H2088:H2090)</f>
        <v>528698</v>
      </c>
      <c r="I2087" s="40">
        <f>SUM(I2088:I2090)</f>
        <v>0</v>
      </c>
      <c r="J2087" s="40">
        <f>SUM(J2088:J2090)</f>
        <v>0</v>
      </c>
      <c r="K2087" s="47">
        <f t="shared" si="235"/>
        <v>528698</v>
      </c>
      <c r="L2087" s="73">
        <f t="shared" si="236"/>
        <v>100</v>
      </c>
      <c r="M2087" s="40">
        <f t="shared" si="237"/>
        <v>0</v>
      </c>
    </row>
    <row r="2088" spans="1:13" x14ac:dyDescent="0.2">
      <c r="A2088" s="4"/>
      <c r="B2088" s="4"/>
      <c r="C2088" s="4"/>
      <c r="D2088" s="12">
        <v>611110</v>
      </c>
      <c r="E2088" s="255"/>
      <c r="F2088" s="5" t="s">
        <v>255</v>
      </c>
      <c r="G2088" s="41">
        <v>364802</v>
      </c>
      <c r="H2088" s="41">
        <v>364802</v>
      </c>
      <c r="I2088" s="46"/>
      <c r="J2088" s="46"/>
      <c r="K2088" s="46">
        <f t="shared" si="235"/>
        <v>364802</v>
      </c>
      <c r="L2088" s="74">
        <f t="shared" si="236"/>
        <v>100</v>
      </c>
      <c r="M2088" s="41">
        <f t="shared" si="237"/>
        <v>0</v>
      </c>
    </row>
    <row r="2089" spans="1:13" x14ac:dyDescent="0.2">
      <c r="A2089" s="4"/>
      <c r="B2089" s="4"/>
      <c r="C2089" s="4"/>
      <c r="D2089" s="12">
        <v>611130</v>
      </c>
      <c r="E2089" s="255"/>
      <c r="F2089" s="5" t="s">
        <v>14</v>
      </c>
      <c r="G2089" s="41">
        <v>163896</v>
      </c>
      <c r="H2089" s="41">
        <v>163896</v>
      </c>
      <c r="I2089" s="46"/>
      <c r="J2089" s="46"/>
      <c r="K2089" s="46">
        <f t="shared" si="235"/>
        <v>163896</v>
      </c>
      <c r="L2089" s="74">
        <f t="shared" si="236"/>
        <v>100</v>
      </c>
      <c r="M2089" s="41">
        <f t="shared" si="237"/>
        <v>0</v>
      </c>
    </row>
    <row r="2090" spans="1:13" x14ac:dyDescent="0.2">
      <c r="A2090" s="4"/>
      <c r="B2090" s="4"/>
      <c r="C2090" s="4"/>
      <c r="D2090" s="12">
        <v>611155</v>
      </c>
      <c r="E2090" s="255"/>
      <c r="F2090" s="5" t="s">
        <v>18</v>
      </c>
      <c r="G2090" s="41"/>
      <c r="H2090" s="41"/>
      <c r="I2090" s="46"/>
      <c r="J2090" s="46"/>
      <c r="K2090" s="46">
        <f t="shared" si="235"/>
        <v>0</v>
      </c>
      <c r="L2090" s="74" t="e">
        <f t="shared" si="236"/>
        <v>#DIV/0!</v>
      </c>
      <c r="M2090" s="41">
        <f t="shared" si="237"/>
        <v>0</v>
      </c>
    </row>
    <row r="2091" spans="1:13" x14ac:dyDescent="0.2">
      <c r="A2091" s="4"/>
      <c r="B2091" s="4"/>
      <c r="C2091" s="4"/>
      <c r="D2091" s="11">
        <v>611200</v>
      </c>
      <c r="E2091" s="257" t="s">
        <v>439</v>
      </c>
      <c r="F2091" s="10" t="s">
        <v>318</v>
      </c>
      <c r="G2091" s="45">
        <f>SUM(G2092:G2098)</f>
        <v>98714</v>
      </c>
      <c r="H2091" s="45">
        <f>SUM(H2092:H2098)</f>
        <v>98714</v>
      </c>
      <c r="I2091" s="45">
        <f>SUM(I2092:I2098)</f>
        <v>0</v>
      </c>
      <c r="J2091" s="45">
        <f>SUM(J2092:J2098)</f>
        <v>0</v>
      </c>
      <c r="K2091" s="47">
        <f t="shared" si="235"/>
        <v>98714</v>
      </c>
      <c r="L2091" s="73">
        <f t="shared" si="236"/>
        <v>100</v>
      </c>
      <c r="M2091" s="40">
        <f t="shared" si="237"/>
        <v>0</v>
      </c>
    </row>
    <row r="2092" spans="1:13" x14ac:dyDescent="0.2">
      <c r="A2092" s="4"/>
      <c r="B2092" s="4"/>
      <c r="C2092" s="4"/>
      <c r="D2092" s="12">
        <v>611211</v>
      </c>
      <c r="E2092" s="255"/>
      <c r="F2092" s="5" t="s">
        <v>310</v>
      </c>
      <c r="G2092" s="41">
        <v>19298</v>
      </c>
      <c r="H2092" s="41">
        <v>19298</v>
      </c>
      <c r="I2092" s="46"/>
      <c r="J2092" s="46"/>
      <c r="K2092" s="46">
        <f t="shared" si="235"/>
        <v>19298</v>
      </c>
      <c r="L2092" s="74">
        <f t="shared" si="236"/>
        <v>100</v>
      </c>
      <c r="M2092" s="41">
        <f t="shared" si="237"/>
        <v>0</v>
      </c>
    </row>
    <row r="2093" spans="1:13" x14ac:dyDescent="0.2">
      <c r="A2093" s="4"/>
      <c r="B2093" s="4"/>
      <c r="C2093" s="4"/>
      <c r="D2093" s="12">
        <v>611214</v>
      </c>
      <c r="E2093" s="255"/>
      <c r="F2093" s="5" t="s">
        <v>142</v>
      </c>
      <c r="G2093" s="41">
        <v>0</v>
      </c>
      <c r="H2093" s="41"/>
      <c r="I2093" s="46"/>
      <c r="J2093" s="46"/>
      <c r="K2093" s="46">
        <f t="shared" si="235"/>
        <v>0</v>
      </c>
      <c r="L2093" s="74" t="e">
        <f t="shared" si="236"/>
        <v>#DIV/0!</v>
      </c>
      <c r="M2093" s="41">
        <f t="shared" si="237"/>
        <v>0</v>
      </c>
    </row>
    <row r="2094" spans="1:13" x14ac:dyDescent="0.2">
      <c r="A2094" s="4"/>
      <c r="B2094" s="4"/>
      <c r="C2094" s="4"/>
      <c r="D2094" s="12">
        <v>611216</v>
      </c>
      <c r="E2094" s="255"/>
      <c r="F2094" s="5" t="s">
        <v>143</v>
      </c>
      <c r="G2094" s="41"/>
      <c r="H2094" s="41"/>
      <c r="I2094" s="46"/>
      <c r="J2094" s="46"/>
      <c r="K2094" s="46">
        <f t="shared" si="235"/>
        <v>0</v>
      </c>
      <c r="L2094" s="74" t="e">
        <f t="shared" si="236"/>
        <v>#DIV/0!</v>
      </c>
      <c r="M2094" s="41">
        <f t="shared" si="237"/>
        <v>0</v>
      </c>
    </row>
    <row r="2095" spans="1:13" x14ac:dyDescent="0.2">
      <c r="A2095" s="4"/>
      <c r="B2095" s="4"/>
      <c r="C2095" s="4"/>
      <c r="D2095" s="12">
        <v>611221</v>
      </c>
      <c r="E2095" s="255"/>
      <c r="F2095" s="5" t="s">
        <v>15</v>
      </c>
      <c r="G2095" s="41">
        <v>61952</v>
      </c>
      <c r="H2095" s="41">
        <v>61952</v>
      </c>
      <c r="I2095" s="46"/>
      <c r="J2095" s="46"/>
      <c r="K2095" s="46">
        <f t="shared" si="235"/>
        <v>61952</v>
      </c>
      <c r="L2095" s="74">
        <f t="shared" si="236"/>
        <v>100</v>
      </c>
      <c r="M2095" s="41">
        <f t="shared" si="237"/>
        <v>0</v>
      </c>
    </row>
    <row r="2096" spans="1:13" x14ac:dyDescent="0.2">
      <c r="A2096" s="4"/>
      <c r="B2096" s="4"/>
      <c r="C2096" s="4"/>
      <c r="D2096" s="4">
        <v>611224</v>
      </c>
      <c r="E2096" s="258"/>
      <c r="F2096" s="5" t="s">
        <v>114</v>
      </c>
      <c r="G2096" s="41">
        <v>12464</v>
      </c>
      <c r="H2096" s="41">
        <v>12464</v>
      </c>
      <c r="I2096" s="46"/>
      <c r="J2096" s="46"/>
      <c r="K2096" s="46">
        <f t="shared" si="235"/>
        <v>12464</v>
      </c>
      <c r="L2096" s="74">
        <f t="shared" si="236"/>
        <v>100</v>
      </c>
      <c r="M2096" s="41">
        <f t="shared" si="237"/>
        <v>0</v>
      </c>
    </row>
    <row r="2097" spans="1:13" x14ac:dyDescent="0.2">
      <c r="A2097" s="4"/>
      <c r="B2097" s="4"/>
      <c r="C2097" s="4"/>
      <c r="D2097" s="4">
        <v>611225</v>
      </c>
      <c r="E2097" s="258"/>
      <c r="F2097" s="5" t="s">
        <v>17</v>
      </c>
      <c r="G2097" s="41"/>
      <c r="H2097" s="41"/>
      <c r="I2097" s="46"/>
      <c r="J2097" s="46"/>
      <c r="K2097" s="46">
        <f t="shared" si="235"/>
        <v>0</v>
      </c>
      <c r="L2097" s="74" t="e">
        <f t="shared" si="236"/>
        <v>#DIV/0!</v>
      </c>
      <c r="M2097" s="41">
        <f t="shared" si="237"/>
        <v>0</v>
      </c>
    </row>
    <row r="2098" spans="1:13" x14ac:dyDescent="0.2">
      <c r="A2098" s="4"/>
      <c r="B2098" s="4"/>
      <c r="C2098" s="4"/>
      <c r="D2098" s="4">
        <v>611227</v>
      </c>
      <c r="E2098" s="258"/>
      <c r="F2098" s="5" t="s">
        <v>19</v>
      </c>
      <c r="G2098" s="41">
        <v>5000</v>
      </c>
      <c r="H2098" s="41">
        <v>5000</v>
      </c>
      <c r="I2098" s="46"/>
      <c r="J2098" s="46"/>
      <c r="K2098" s="46">
        <f t="shared" si="235"/>
        <v>5000</v>
      </c>
      <c r="L2098" s="74">
        <f t="shared" si="236"/>
        <v>100</v>
      </c>
      <c r="M2098" s="41">
        <f t="shared" si="237"/>
        <v>0</v>
      </c>
    </row>
    <row r="2099" spans="1:13" x14ac:dyDescent="0.2">
      <c r="A2099" s="4"/>
      <c r="B2099" s="4"/>
      <c r="C2099" s="4"/>
      <c r="D2099" s="9">
        <v>612100</v>
      </c>
      <c r="E2099" s="259" t="s">
        <v>439</v>
      </c>
      <c r="F2099" s="10" t="s">
        <v>20</v>
      </c>
      <c r="G2099" s="40">
        <v>26435</v>
      </c>
      <c r="H2099" s="40">
        <v>26435</v>
      </c>
      <c r="I2099" s="47"/>
      <c r="J2099" s="47"/>
      <c r="K2099" s="47">
        <f t="shared" si="235"/>
        <v>26435</v>
      </c>
      <c r="L2099" s="73">
        <f t="shared" si="236"/>
        <v>100</v>
      </c>
      <c r="M2099" s="40">
        <f t="shared" si="237"/>
        <v>0</v>
      </c>
    </row>
    <row r="2100" spans="1:13" x14ac:dyDescent="0.2">
      <c r="A2100" s="4"/>
      <c r="B2100" s="4"/>
      <c r="C2100" s="4"/>
      <c r="D2100" s="9">
        <v>613000</v>
      </c>
      <c r="E2100" s="259"/>
      <c r="F2100" s="10" t="s">
        <v>185</v>
      </c>
      <c r="G2100" s="45">
        <f>G2101+G2104+G2107+G2110+G2115+G2116+G2117+G2118+G2119</f>
        <v>282461</v>
      </c>
      <c r="H2100" s="45">
        <f t="shared" ref="H2100:J2100" si="238">H2101+H2104+H2107+H2110+H2115+H2116+H2117+H2118+H2119</f>
        <v>182461</v>
      </c>
      <c r="I2100" s="45">
        <f t="shared" si="238"/>
        <v>100000</v>
      </c>
      <c r="J2100" s="45">
        <f t="shared" si="238"/>
        <v>0</v>
      </c>
      <c r="K2100" s="47">
        <f t="shared" si="235"/>
        <v>282461</v>
      </c>
      <c r="L2100" s="73">
        <f t="shared" si="236"/>
        <v>100</v>
      </c>
      <c r="M2100" s="40">
        <f t="shared" si="237"/>
        <v>0</v>
      </c>
    </row>
    <row r="2101" spans="1:13" x14ac:dyDescent="0.2">
      <c r="A2101" s="4"/>
      <c r="B2101" s="4"/>
      <c r="C2101" s="4"/>
      <c r="D2101" s="11">
        <v>613100</v>
      </c>
      <c r="E2101" s="257" t="s">
        <v>439</v>
      </c>
      <c r="F2101" s="10" t="s">
        <v>175</v>
      </c>
      <c r="G2101" s="45">
        <f>SUM(G2102:G2103)</f>
        <v>3000</v>
      </c>
      <c r="H2101" s="45">
        <f>SUM(H2102:H2103)</f>
        <v>3000</v>
      </c>
      <c r="I2101" s="45">
        <f>SUM(I2102:I2103)</f>
        <v>0</v>
      </c>
      <c r="J2101" s="45">
        <f>SUM(J2102:J2103)</f>
        <v>0</v>
      </c>
      <c r="K2101" s="47">
        <f t="shared" si="235"/>
        <v>3000</v>
      </c>
      <c r="L2101" s="73">
        <f t="shared" si="236"/>
        <v>100</v>
      </c>
      <c r="M2101" s="40">
        <f t="shared" si="237"/>
        <v>0</v>
      </c>
    </row>
    <row r="2102" spans="1:13" x14ac:dyDescent="0.2">
      <c r="A2102" s="4"/>
      <c r="B2102" s="4"/>
      <c r="C2102" s="4"/>
      <c r="D2102" s="4">
        <v>613110</v>
      </c>
      <c r="E2102" s="258"/>
      <c r="F2102" s="5" t="s">
        <v>174</v>
      </c>
      <c r="G2102" s="41">
        <v>1500</v>
      </c>
      <c r="H2102" s="41">
        <v>1500</v>
      </c>
      <c r="I2102" s="46"/>
      <c r="J2102" s="46"/>
      <c r="K2102" s="46">
        <f t="shared" si="235"/>
        <v>1500</v>
      </c>
      <c r="L2102" s="74">
        <f t="shared" si="236"/>
        <v>100</v>
      </c>
      <c r="M2102" s="41">
        <f t="shared" si="237"/>
        <v>0</v>
      </c>
    </row>
    <row r="2103" spans="1:13" x14ac:dyDescent="0.2">
      <c r="A2103" s="4"/>
      <c r="B2103" s="4"/>
      <c r="C2103" s="4"/>
      <c r="D2103" s="4">
        <v>613120</v>
      </c>
      <c r="E2103" s="258"/>
      <c r="F2103" s="5" t="s">
        <v>22</v>
      </c>
      <c r="G2103" s="41">
        <v>1500</v>
      </c>
      <c r="H2103" s="41">
        <v>1500</v>
      </c>
      <c r="I2103" s="46"/>
      <c r="J2103" s="46"/>
      <c r="K2103" s="46">
        <f t="shared" si="235"/>
        <v>1500</v>
      </c>
      <c r="L2103" s="74">
        <f t="shared" si="236"/>
        <v>100</v>
      </c>
      <c r="M2103" s="41">
        <f t="shared" si="237"/>
        <v>0</v>
      </c>
    </row>
    <row r="2104" spans="1:13" x14ac:dyDescent="0.2">
      <c r="A2104" s="4"/>
      <c r="B2104" s="4"/>
      <c r="C2104" s="4"/>
      <c r="D2104" s="11">
        <v>613200</v>
      </c>
      <c r="E2104" s="257" t="s">
        <v>439</v>
      </c>
      <c r="F2104" s="10" t="s">
        <v>186</v>
      </c>
      <c r="G2104" s="45">
        <f>SUM(G2105:G2106)</f>
        <v>20000</v>
      </c>
      <c r="H2104" s="45">
        <f>SUM(H2105:H2106)</f>
        <v>20000</v>
      </c>
      <c r="I2104" s="45">
        <f>SUM(I2105:I2106)</f>
        <v>0</v>
      </c>
      <c r="J2104" s="45">
        <f>SUM(J2105:J2106)</f>
        <v>0</v>
      </c>
      <c r="K2104" s="47">
        <f t="shared" si="235"/>
        <v>20000</v>
      </c>
      <c r="L2104" s="73">
        <f t="shared" si="236"/>
        <v>100</v>
      </c>
      <c r="M2104" s="40">
        <f t="shared" si="237"/>
        <v>0</v>
      </c>
    </row>
    <row r="2105" spans="1:13" x14ac:dyDescent="0.2">
      <c r="A2105" s="4"/>
      <c r="B2105" s="4"/>
      <c r="C2105" s="4"/>
      <c r="D2105" s="4">
        <v>613211</v>
      </c>
      <c r="E2105" s="258"/>
      <c r="F2105" s="5" t="s">
        <v>187</v>
      </c>
      <c r="G2105" s="41">
        <v>5000</v>
      </c>
      <c r="H2105" s="41">
        <v>5000</v>
      </c>
      <c r="I2105" s="46"/>
      <c r="J2105" s="46"/>
      <c r="K2105" s="46">
        <f t="shared" si="235"/>
        <v>5000</v>
      </c>
      <c r="L2105" s="74">
        <f t="shared" si="236"/>
        <v>100</v>
      </c>
      <c r="M2105" s="41">
        <f t="shared" si="237"/>
        <v>0</v>
      </c>
    </row>
    <row r="2106" spans="1:13" x14ac:dyDescent="0.2">
      <c r="A2106" s="4"/>
      <c r="B2106" s="4"/>
      <c r="C2106" s="4"/>
      <c r="D2106" s="4">
        <v>613212</v>
      </c>
      <c r="E2106" s="258"/>
      <c r="F2106" s="5" t="s">
        <v>188</v>
      </c>
      <c r="G2106" s="41">
        <v>15000</v>
      </c>
      <c r="H2106" s="41">
        <v>15000</v>
      </c>
      <c r="I2106" s="46"/>
      <c r="J2106" s="46"/>
      <c r="K2106" s="46">
        <f t="shared" si="235"/>
        <v>15000</v>
      </c>
      <c r="L2106" s="74">
        <f t="shared" si="236"/>
        <v>100</v>
      </c>
      <c r="M2106" s="41">
        <f t="shared" si="237"/>
        <v>0</v>
      </c>
    </row>
    <row r="2107" spans="1:13" x14ac:dyDescent="0.2">
      <c r="A2107" s="5"/>
      <c r="B2107" s="4"/>
      <c r="C2107" s="4"/>
      <c r="D2107" s="11">
        <v>613300</v>
      </c>
      <c r="E2107" s="257" t="s">
        <v>439</v>
      </c>
      <c r="F2107" s="10" t="s">
        <v>319</v>
      </c>
      <c r="G2107" s="45">
        <f>SUM(G2108:G2109)</f>
        <v>7000</v>
      </c>
      <c r="H2107" s="45">
        <f>SUM(H2108:H2109)</f>
        <v>7000</v>
      </c>
      <c r="I2107" s="45">
        <f>SUM(I2108:I2109)</f>
        <v>0</v>
      </c>
      <c r="J2107" s="45">
        <f>SUM(J2108:J2109)</f>
        <v>0</v>
      </c>
      <c r="K2107" s="47">
        <f t="shared" si="235"/>
        <v>7000</v>
      </c>
      <c r="L2107" s="73">
        <f t="shared" si="236"/>
        <v>100</v>
      </c>
      <c r="M2107" s="40">
        <f t="shared" si="237"/>
        <v>0</v>
      </c>
    </row>
    <row r="2108" spans="1:13" x14ac:dyDescent="0.2">
      <c r="A2108" s="5"/>
      <c r="B2108" s="4"/>
      <c r="C2108" s="4"/>
      <c r="D2108" s="4">
        <v>613321</v>
      </c>
      <c r="E2108" s="258"/>
      <c r="F2108" s="5" t="s">
        <v>189</v>
      </c>
      <c r="G2108" s="41">
        <v>2000</v>
      </c>
      <c r="H2108" s="41">
        <v>2000</v>
      </c>
      <c r="I2108" s="46"/>
      <c r="J2108" s="46"/>
      <c r="K2108" s="46">
        <f t="shared" si="235"/>
        <v>2000</v>
      </c>
      <c r="L2108" s="74">
        <f t="shared" si="236"/>
        <v>100</v>
      </c>
      <c r="M2108" s="41">
        <f t="shared" si="237"/>
        <v>0</v>
      </c>
    </row>
    <row r="2109" spans="1:13" x14ac:dyDescent="0.2">
      <c r="A2109" s="85"/>
      <c r="B2109" s="4"/>
      <c r="C2109" s="4"/>
      <c r="D2109" s="4">
        <v>613311</v>
      </c>
      <c r="E2109" s="258"/>
      <c r="F2109" s="5" t="s">
        <v>206</v>
      </c>
      <c r="G2109" s="41">
        <v>5000</v>
      </c>
      <c r="H2109" s="41">
        <v>5000</v>
      </c>
      <c r="I2109" s="46"/>
      <c r="J2109" s="46"/>
      <c r="K2109" s="46">
        <f t="shared" si="235"/>
        <v>5000</v>
      </c>
      <c r="L2109" s="74">
        <f t="shared" si="236"/>
        <v>100</v>
      </c>
      <c r="M2109" s="41">
        <f t="shared" si="237"/>
        <v>0</v>
      </c>
    </row>
    <row r="2110" spans="1:13" x14ac:dyDescent="0.2">
      <c r="A2110" s="85"/>
      <c r="B2110" s="4"/>
      <c r="C2110" s="4"/>
      <c r="D2110" s="11">
        <v>613400</v>
      </c>
      <c r="E2110" s="257" t="s">
        <v>439</v>
      </c>
      <c r="F2110" s="10" t="s">
        <v>190</v>
      </c>
      <c r="G2110" s="45">
        <f>SUM(G2111:G2114)</f>
        <v>114000</v>
      </c>
      <c r="H2110" s="45">
        <f>SUM(H2111:H2114)</f>
        <v>54000</v>
      </c>
      <c r="I2110" s="45">
        <f>SUM(I2111:I2114)</f>
        <v>60000</v>
      </c>
      <c r="J2110" s="45">
        <f>SUM(J2111:J2114)</f>
        <v>0</v>
      </c>
      <c r="K2110" s="47">
        <f t="shared" si="235"/>
        <v>114000</v>
      </c>
      <c r="L2110" s="73">
        <f t="shared" si="236"/>
        <v>100</v>
      </c>
      <c r="M2110" s="40">
        <f t="shared" si="237"/>
        <v>0</v>
      </c>
    </row>
    <row r="2111" spans="1:13" ht="12.75" customHeight="1" x14ac:dyDescent="0.2">
      <c r="A2111" s="3"/>
      <c r="B2111" s="5"/>
      <c r="C2111" s="4"/>
      <c r="D2111" s="4">
        <v>613410</v>
      </c>
      <c r="E2111" s="258"/>
      <c r="F2111" s="5" t="s">
        <v>191</v>
      </c>
      <c r="G2111" s="41">
        <v>5000</v>
      </c>
      <c r="H2111" s="41">
        <v>5000</v>
      </c>
      <c r="I2111" s="46"/>
      <c r="J2111" s="46"/>
      <c r="K2111" s="46">
        <f t="shared" si="235"/>
        <v>5000</v>
      </c>
      <c r="L2111" s="74">
        <f t="shared" si="236"/>
        <v>100</v>
      </c>
      <c r="M2111" s="41">
        <f t="shared" si="237"/>
        <v>0</v>
      </c>
    </row>
    <row r="2112" spans="1:13" ht="12.75" customHeight="1" x14ac:dyDescent="0.2">
      <c r="A2112" s="4"/>
      <c r="B2112" s="5"/>
      <c r="C2112" s="4"/>
      <c r="D2112" s="4">
        <v>613423</v>
      </c>
      <c r="E2112" s="258"/>
      <c r="F2112" s="5" t="s">
        <v>462</v>
      </c>
      <c r="G2112" s="41">
        <v>105000</v>
      </c>
      <c r="H2112" s="41">
        <v>45000</v>
      </c>
      <c r="I2112" s="46">
        <v>60000</v>
      </c>
      <c r="J2112" s="46"/>
      <c r="K2112" s="46">
        <f t="shared" si="235"/>
        <v>105000</v>
      </c>
      <c r="L2112" s="74">
        <f t="shared" si="236"/>
        <v>100</v>
      </c>
      <c r="M2112" s="41">
        <f t="shared" si="237"/>
        <v>0</v>
      </c>
    </row>
    <row r="2113" spans="1:13" ht="12.75" customHeight="1" x14ac:dyDescent="0.2">
      <c r="A2113" s="4"/>
      <c r="B2113" s="5"/>
      <c r="C2113" s="4"/>
      <c r="D2113" s="4">
        <v>613430</v>
      </c>
      <c r="E2113" s="258"/>
      <c r="F2113" s="5" t="s">
        <v>192</v>
      </c>
      <c r="G2113" s="41"/>
      <c r="H2113" s="41"/>
      <c r="I2113" s="46"/>
      <c r="J2113" s="46"/>
      <c r="K2113" s="46">
        <f t="shared" si="235"/>
        <v>0</v>
      </c>
      <c r="L2113" s="74" t="e">
        <f t="shared" si="236"/>
        <v>#DIV/0!</v>
      </c>
      <c r="M2113" s="41">
        <f t="shared" si="237"/>
        <v>0</v>
      </c>
    </row>
    <row r="2114" spans="1:13" x14ac:dyDescent="0.2">
      <c r="A2114" s="4"/>
      <c r="B2114" s="5"/>
      <c r="C2114" s="4"/>
      <c r="D2114" s="4">
        <v>613480</v>
      </c>
      <c r="E2114" s="258"/>
      <c r="F2114" s="5" t="s">
        <v>399</v>
      </c>
      <c r="G2114" s="41">
        <v>4000</v>
      </c>
      <c r="H2114" s="41">
        <v>4000</v>
      </c>
      <c r="I2114" s="46"/>
      <c r="J2114" s="46"/>
      <c r="K2114" s="46">
        <f t="shared" si="235"/>
        <v>4000</v>
      </c>
      <c r="L2114" s="74">
        <f t="shared" si="236"/>
        <v>100</v>
      </c>
      <c r="M2114" s="41">
        <f t="shared" si="237"/>
        <v>0</v>
      </c>
    </row>
    <row r="2115" spans="1:13" x14ac:dyDescent="0.2">
      <c r="A2115" s="4"/>
      <c r="B2115" s="85"/>
      <c r="C2115" s="4"/>
      <c r="D2115" s="11">
        <v>613500</v>
      </c>
      <c r="E2115" s="257" t="s">
        <v>439</v>
      </c>
      <c r="F2115" s="10" t="s">
        <v>26</v>
      </c>
      <c r="G2115" s="40">
        <v>8000</v>
      </c>
      <c r="H2115" s="40">
        <v>8000</v>
      </c>
      <c r="I2115" s="47"/>
      <c r="J2115" s="47"/>
      <c r="K2115" s="47">
        <f t="shared" si="235"/>
        <v>8000</v>
      </c>
      <c r="L2115" s="73">
        <f t="shared" si="236"/>
        <v>100</v>
      </c>
      <c r="M2115" s="40">
        <f t="shared" si="237"/>
        <v>0</v>
      </c>
    </row>
    <row r="2116" spans="1:13" x14ac:dyDescent="0.2">
      <c r="A2116" s="4"/>
      <c r="B2116" s="85"/>
      <c r="C2116" s="4"/>
      <c r="D2116" s="11">
        <v>613600</v>
      </c>
      <c r="E2116" s="257" t="s">
        <v>439</v>
      </c>
      <c r="F2116" s="10" t="s">
        <v>253</v>
      </c>
      <c r="G2116" s="40">
        <v>44268</v>
      </c>
      <c r="H2116" s="40">
        <v>44268</v>
      </c>
      <c r="I2116" s="47"/>
      <c r="J2116" s="47"/>
      <c r="K2116" s="47">
        <f t="shared" ref="K2116:K2134" si="239">SUM(H2116:J2116)</f>
        <v>44268</v>
      </c>
      <c r="L2116" s="73">
        <f t="shared" ref="L2116:L2134" si="240">K2116/G2116*100</f>
        <v>100</v>
      </c>
      <c r="M2116" s="40">
        <f t="shared" ref="M2116:M2134" si="241">K2116-G2116</f>
        <v>0</v>
      </c>
    </row>
    <row r="2117" spans="1:13" x14ac:dyDescent="0.2">
      <c r="A2117" s="4"/>
      <c r="B2117" s="5"/>
      <c r="C2117" s="4"/>
      <c r="D2117" s="11">
        <v>613700</v>
      </c>
      <c r="E2117" s="257" t="s">
        <v>439</v>
      </c>
      <c r="F2117" s="10" t="s">
        <v>28</v>
      </c>
      <c r="G2117" s="40">
        <v>45000</v>
      </c>
      <c r="H2117" s="40">
        <v>25000</v>
      </c>
      <c r="I2117" s="47">
        <v>20000</v>
      </c>
      <c r="J2117" s="47"/>
      <c r="K2117" s="47">
        <f t="shared" si="239"/>
        <v>45000</v>
      </c>
      <c r="L2117" s="73">
        <f t="shared" si="240"/>
        <v>100</v>
      </c>
      <c r="M2117" s="40">
        <f t="shared" si="241"/>
        <v>0</v>
      </c>
    </row>
    <row r="2118" spans="1:13" x14ac:dyDescent="0.2">
      <c r="A2118" s="4"/>
      <c r="B2118" s="3"/>
      <c r="C2118" s="4"/>
      <c r="D2118" s="11">
        <v>613800</v>
      </c>
      <c r="E2118" s="257" t="s">
        <v>439</v>
      </c>
      <c r="F2118" s="10" t="s">
        <v>201</v>
      </c>
      <c r="G2118" s="40">
        <v>500</v>
      </c>
      <c r="H2118" s="40">
        <v>500</v>
      </c>
      <c r="I2118" s="47"/>
      <c r="J2118" s="47"/>
      <c r="K2118" s="47">
        <f t="shared" si="239"/>
        <v>500</v>
      </c>
      <c r="L2118" s="73">
        <f t="shared" si="240"/>
        <v>100</v>
      </c>
      <c r="M2118" s="40">
        <f t="shared" si="241"/>
        <v>0</v>
      </c>
    </row>
    <row r="2119" spans="1:13" ht="33.75" x14ac:dyDescent="0.2">
      <c r="A2119" s="4"/>
      <c r="B2119" s="4"/>
      <c r="C2119" s="4"/>
      <c r="D2119" s="11">
        <v>613900</v>
      </c>
      <c r="E2119" s="257" t="s">
        <v>439</v>
      </c>
      <c r="F2119" s="14" t="s">
        <v>284</v>
      </c>
      <c r="G2119" s="45">
        <f>SUM(G2120:G2127)</f>
        <v>40693</v>
      </c>
      <c r="H2119" s="45">
        <f>SUM(H2120:H2127)</f>
        <v>20693</v>
      </c>
      <c r="I2119" s="45">
        <f>SUM(I2120:I2127)</f>
        <v>20000</v>
      </c>
      <c r="J2119" s="45">
        <f>SUM(J2120:J2127)</f>
        <v>0</v>
      </c>
      <c r="K2119" s="47">
        <f t="shared" si="239"/>
        <v>40693</v>
      </c>
      <c r="L2119" s="73">
        <f t="shared" si="240"/>
        <v>100</v>
      </c>
      <c r="M2119" s="40">
        <f t="shared" si="241"/>
        <v>0</v>
      </c>
    </row>
    <row r="2120" spans="1:13" x14ac:dyDescent="0.2">
      <c r="A2120" s="4"/>
      <c r="B2120" s="4"/>
      <c r="C2120" s="4"/>
      <c r="D2120" s="4">
        <v>613910</v>
      </c>
      <c r="E2120" s="258"/>
      <c r="F2120" s="5" t="s">
        <v>194</v>
      </c>
      <c r="G2120" s="41">
        <v>2000</v>
      </c>
      <c r="H2120" s="41">
        <v>2000</v>
      </c>
      <c r="I2120" s="46"/>
      <c r="J2120" s="46"/>
      <c r="K2120" s="46">
        <f t="shared" si="239"/>
        <v>2000</v>
      </c>
      <c r="L2120" s="74">
        <f t="shared" si="240"/>
        <v>100</v>
      </c>
      <c r="M2120" s="41">
        <f t="shared" si="241"/>
        <v>0</v>
      </c>
    </row>
    <row r="2121" spans="1:13" x14ac:dyDescent="0.2">
      <c r="A2121" s="4"/>
      <c r="B2121" s="4"/>
      <c r="C2121" s="4"/>
      <c r="D2121" s="4">
        <v>613914</v>
      </c>
      <c r="E2121" s="258"/>
      <c r="F2121" s="5" t="s">
        <v>203</v>
      </c>
      <c r="G2121" s="41">
        <v>1500</v>
      </c>
      <c r="H2121" s="41">
        <v>1500</v>
      </c>
      <c r="I2121" s="46"/>
      <c r="J2121" s="46"/>
      <c r="K2121" s="46">
        <f t="shared" si="239"/>
        <v>1500</v>
      </c>
      <c r="L2121" s="74">
        <f t="shared" si="240"/>
        <v>100</v>
      </c>
      <c r="M2121" s="41">
        <f t="shared" si="241"/>
        <v>0</v>
      </c>
    </row>
    <row r="2122" spans="1:13" x14ac:dyDescent="0.2">
      <c r="A2122" s="4"/>
      <c r="B2122" s="4"/>
      <c r="C2122" s="4"/>
      <c r="D2122" s="4">
        <v>613920</v>
      </c>
      <c r="E2122" s="258"/>
      <c r="F2122" s="5" t="s">
        <v>196</v>
      </c>
      <c r="G2122" s="41">
        <v>25000</v>
      </c>
      <c r="H2122" s="41">
        <v>5000</v>
      </c>
      <c r="I2122" s="46">
        <v>20000</v>
      </c>
      <c r="J2122" s="46"/>
      <c r="K2122" s="46">
        <f t="shared" si="239"/>
        <v>25000</v>
      </c>
      <c r="L2122" s="74">
        <f t="shared" si="240"/>
        <v>100</v>
      </c>
      <c r="M2122" s="41">
        <f t="shared" si="241"/>
        <v>0</v>
      </c>
    </row>
    <row r="2123" spans="1:13" x14ac:dyDescent="0.2">
      <c r="A2123" s="4"/>
      <c r="B2123" s="4"/>
      <c r="C2123" s="4"/>
      <c r="D2123" s="18">
        <v>613974</v>
      </c>
      <c r="E2123" s="256"/>
      <c r="F2123" s="1" t="s">
        <v>250</v>
      </c>
      <c r="G2123" s="41">
        <v>2000</v>
      </c>
      <c r="H2123" s="41">
        <v>2000</v>
      </c>
      <c r="I2123" s="46"/>
      <c r="J2123" s="46"/>
      <c r="K2123" s="46">
        <f t="shared" si="239"/>
        <v>2000</v>
      </c>
      <c r="L2123" s="74">
        <f t="shared" si="240"/>
        <v>100</v>
      </c>
      <c r="M2123" s="41">
        <f t="shared" si="241"/>
        <v>0</v>
      </c>
    </row>
    <row r="2124" spans="1:13" ht="22.5" x14ac:dyDescent="0.2">
      <c r="A2124" s="4"/>
      <c r="B2124" s="4"/>
      <c r="C2124" s="4"/>
      <c r="D2124" s="4">
        <v>613976</v>
      </c>
      <c r="E2124" s="258"/>
      <c r="F2124" s="1" t="s">
        <v>322</v>
      </c>
      <c r="G2124" s="41">
        <v>5000</v>
      </c>
      <c r="H2124" s="41">
        <v>5000</v>
      </c>
      <c r="I2124" s="46"/>
      <c r="J2124" s="46"/>
      <c r="K2124" s="46">
        <f t="shared" si="239"/>
        <v>5000</v>
      </c>
      <c r="L2124" s="74">
        <f t="shared" si="240"/>
        <v>100</v>
      </c>
      <c r="M2124" s="41">
        <f t="shared" si="241"/>
        <v>0</v>
      </c>
    </row>
    <row r="2125" spans="1:13" x14ac:dyDescent="0.2">
      <c r="A2125" s="4"/>
      <c r="B2125" s="4"/>
      <c r="C2125" s="4"/>
      <c r="D2125" s="4">
        <v>613980</v>
      </c>
      <c r="E2125" s="258"/>
      <c r="F2125" s="1" t="s">
        <v>261</v>
      </c>
      <c r="G2125" s="41">
        <v>1334</v>
      </c>
      <c r="H2125" s="41">
        <v>1334</v>
      </c>
      <c r="I2125" s="46"/>
      <c r="J2125" s="46"/>
      <c r="K2125" s="46">
        <f t="shared" si="239"/>
        <v>1334</v>
      </c>
      <c r="L2125" s="74">
        <f t="shared" si="240"/>
        <v>100</v>
      </c>
      <c r="M2125" s="41">
        <f t="shared" si="241"/>
        <v>0</v>
      </c>
    </row>
    <row r="2126" spans="1:13" ht="22.5" x14ac:dyDescent="0.2">
      <c r="A2126" s="77"/>
      <c r="B2126" s="4"/>
      <c r="C2126" s="4"/>
      <c r="D2126" s="4">
        <v>613983</v>
      </c>
      <c r="E2126" s="258"/>
      <c r="F2126" s="1" t="s">
        <v>252</v>
      </c>
      <c r="G2126" s="41">
        <v>1859</v>
      </c>
      <c r="H2126" s="41">
        <v>1859</v>
      </c>
      <c r="I2126" s="46"/>
      <c r="J2126" s="46"/>
      <c r="K2126" s="46">
        <f t="shared" si="239"/>
        <v>1859</v>
      </c>
      <c r="L2126" s="74">
        <f t="shared" si="240"/>
        <v>100</v>
      </c>
      <c r="M2126" s="41">
        <f t="shared" si="241"/>
        <v>0</v>
      </c>
    </row>
    <row r="2127" spans="1:13" x14ac:dyDescent="0.2">
      <c r="A2127" s="4"/>
      <c r="B2127" s="4"/>
      <c r="C2127" s="4"/>
      <c r="D2127" s="4">
        <v>613990</v>
      </c>
      <c r="E2127" s="258"/>
      <c r="F2127" s="1" t="s">
        <v>126</v>
      </c>
      <c r="G2127" s="41">
        <v>2000</v>
      </c>
      <c r="H2127" s="41">
        <v>2000</v>
      </c>
      <c r="I2127" s="46"/>
      <c r="J2127" s="46"/>
      <c r="K2127" s="46">
        <f t="shared" si="239"/>
        <v>2000</v>
      </c>
      <c r="L2127" s="74">
        <f t="shared" si="240"/>
        <v>100</v>
      </c>
      <c r="M2127" s="41">
        <f t="shared" si="241"/>
        <v>0</v>
      </c>
    </row>
    <row r="2128" spans="1:13" x14ac:dyDescent="0.2">
      <c r="A2128" s="4"/>
      <c r="B2128" s="4"/>
      <c r="C2128" s="4"/>
      <c r="D2128" s="64">
        <v>820000</v>
      </c>
      <c r="E2128" s="259"/>
      <c r="F2128" s="65" t="s">
        <v>240</v>
      </c>
      <c r="G2128" s="7">
        <f>SUM(G2129:G2133)</f>
        <v>50000</v>
      </c>
      <c r="H2128" s="7">
        <f>SUM(H2129:H2133)</f>
        <v>50000</v>
      </c>
      <c r="I2128" s="7">
        <f>SUM(I2129:I2133)</f>
        <v>0</v>
      </c>
      <c r="J2128" s="7">
        <f>SUM(J2129:J2133)</f>
        <v>0</v>
      </c>
      <c r="K2128" s="84">
        <f t="shared" si="239"/>
        <v>50000</v>
      </c>
      <c r="L2128" s="76">
        <f t="shared" si="240"/>
        <v>100</v>
      </c>
      <c r="M2128" s="7">
        <f t="shared" si="241"/>
        <v>0</v>
      </c>
    </row>
    <row r="2129" spans="1:13" x14ac:dyDescent="0.2">
      <c r="A2129" s="4"/>
      <c r="B2129" s="4"/>
      <c r="C2129" s="4"/>
      <c r="D2129" s="4">
        <v>821100</v>
      </c>
      <c r="E2129" s="259"/>
      <c r="F2129" s="5" t="s">
        <v>272</v>
      </c>
      <c r="G2129" s="41">
        <v>0</v>
      </c>
      <c r="H2129" s="41"/>
      <c r="I2129" s="46"/>
      <c r="J2129" s="46"/>
      <c r="K2129" s="46">
        <f t="shared" si="239"/>
        <v>0</v>
      </c>
      <c r="L2129" s="74" t="e">
        <f t="shared" si="240"/>
        <v>#DIV/0!</v>
      </c>
      <c r="M2129" s="41">
        <f t="shared" si="241"/>
        <v>0</v>
      </c>
    </row>
    <row r="2130" spans="1:13" x14ac:dyDescent="0.2">
      <c r="A2130" s="4"/>
      <c r="B2130" s="4"/>
      <c r="C2130" s="4"/>
      <c r="D2130" s="4">
        <v>821310</v>
      </c>
      <c r="E2130" s="279" t="s">
        <v>439</v>
      </c>
      <c r="F2130" s="5" t="s">
        <v>229</v>
      </c>
      <c r="G2130" s="41">
        <v>50000</v>
      </c>
      <c r="H2130" s="41">
        <v>50000</v>
      </c>
      <c r="I2130" s="46"/>
      <c r="J2130" s="46">
        <v>0</v>
      </c>
      <c r="K2130" s="46">
        <f t="shared" si="239"/>
        <v>50000</v>
      </c>
      <c r="L2130" s="74">
        <f t="shared" si="240"/>
        <v>100</v>
      </c>
      <c r="M2130" s="41">
        <f t="shared" si="241"/>
        <v>0</v>
      </c>
    </row>
    <row r="2131" spans="1:13" x14ac:dyDescent="0.2">
      <c r="A2131" s="4"/>
      <c r="B2131" s="4"/>
      <c r="C2131" s="4"/>
      <c r="D2131" s="4">
        <v>821320</v>
      </c>
      <c r="E2131" s="279" t="s">
        <v>439</v>
      </c>
      <c r="F2131" s="5" t="s">
        <v>230</v>
      </c>
      <c r="G2131" s="41">
        <v>0</v>
      </c>
      <c r="H2131" s="41"/>
      <c r="I2131" s="46"/>
      <c r="J2131" s="46"/>
      <c r="K2131" s="46">
        <f t="shared" si="239"/>
        <v>0</v>
      </c>
      <c r="L2131" s="74" t="e">
        <f t="shared" si="240"/>
        <v>#DIV/0!</v>
      </c>
      <c r="M2131" s="41">
        <f t="shared" si="241"/>
        <v>0</v>
      </c>
    </row>
    <row r="2132" spans="1:13" x14ac:dyDescent="0.2">
      <c r="A2132" s="4"/>
      <c r="B2132" s="4"/>
      <c r="C2132" s="4"/>
      <c r="D2132" s="4">
        <v>821500</v>
      </c>
      <c r="E2132" s="258"/>
      <c r="F2132" s="5" t="s">
        <v>115</v>
      </c>
      <c r="G2132" s="41">
        <v>0</v>
      </c>
      <c r="H2132" s="41">
        <v>0</v>
      </c>
      <c r="I2132" s="46"/>
      <c r="J2132" s="46"/>
      <c r="K2132" s="46">
        <f t="shared" si="239"/>
        <v>0</v>
      </c>
      <c r="L2132" s="74" t="e">
        <f t="shared" si="240"/>
        <v>#DIV/0!</v>
      </c>
      <c r="M2132" s="41">
        <f t="shared" si="241"/>
        <v>0</v>
      </c>
    </row>
    <row r="2133" spans="1:13" x14ac:dyDescent="0.2">
      <c r="A2133" s="4"/>
      <c r="B2133" s="4"/>
      <c r="C2133" s="4"/>
      <c r="D2133" s="4">
        <v>821600</v>
      </c>
      <c r="E2133" s="258"/>
      <c r="F2133" s="5" t="s">
        <v>44</v>
      </c>
      <c r="G2133" s="55"/>
      <c r="H2133" s="55">
        <v>0</v>
      </c>
      <c r="I2133" s="82"/>
      <c r="J2133" s="82"/>
      <c r="K2133" s="46">
        <f t="shared" si="239"/>
        <v>0</v>
      </c>
      <c r="L2133" s="74" t="e">
        <f t="shared" si="240"/>
        <v>#DIV/0!</v>
      </c>
      <c r="M2133" s="41">
        <f t="shared" si="241"/>
        <v>0</v>
      </c>
    </row>
    <row r="2134" spans="1:13" x14ac:dyDescent="0.2">
      <c r="A2134" s="37"/>
      <c r="B2134" s="4"/>
      <c r="C2134" s="4"/>
      <c r="D2134" s="4"/>
      <c r="E2134" s="258"/>
      <c r="F2134" s="2" t="s">
        <v>46</v>
      </c>
      <c r="G2134" s="89">
        <v>16</v>
      </c>
      <c r="H2134" s="89">
        <v>16</v>
      </c>
      <c r="I2134" s="90"/>
      <c r="J2134" s="90"/>
      <c r="K2134" s="490">
        <f t="shared" si="239"/>
        <v>16</v>
      </c>
      <c r="L2134" s="492">
        <f t="shared" si="240"/>
        <v>100</v>
      </c>
      <c r="M2134" s="488">
        <f t="shared" si="241"/>
        <v>0</v>
      </c>
    </row>
    <row r="2135" spans="1:13" x14ac:dyDescent="0.2">
      <c r="A2135" s="298"/>
      <c r="B2135" s="212"/>
      <c r="C2135" s="212"/>
      <c r="E2135" s="274"/>
      <c r="F2135" s="21"/>
      <c r="G2135" s="49"/>
      <c r="H2135" s="49"/>
      <c r="I2135" s="49"/>
      <c r="J2135" s="49"/>
      <c r="K2135" s="49"/>
      <c r="L2135" s="70"/>
      <c r="M2135" s="71"/>
    </row>
    <row r="2136" spans="1:13" x14ac:dyDescent="0.2">
      <c r="A2136" s="300"/>
      <c r="B2136" s="28"/>
      <c r="C2136" s="28"/>
      <c r="E2136" s="274"/>
      <c r="G2136" s="57"/>
      <c r="H2136" s="57"/>
      <c r="I2136" s="57"/>
      <c r="J2136" s="57"/>
      <c r="K2136" s="57"/>
      <c r="L2136" s="35"/>
      <c r="M2136" s="23"/>
    </row>
    <row r="2137" spans="1:13" ht="12.75" customHeight="1" x14ac:dyDescent="0.2">
      <c r="A2137" s="5" t="s">
        <v>48</v>
      </c>
      <c r="B2137" s="5" t="s">
        <v>49</v>
      </c>
      <c r="C2137" s="5" t="s">
        <v>50</v>
      </c>
      <c r="D2137" s="3" t="s">
        <v>7</v>
      </c>
      <c r="E2137" s="81" t="s">
        <v>130</v>
      </c>
      <c r="F2137" s="3" t="s">
        <v>51</v>
      </c>
      <c r="G2137" s="520" t="s">
        <v>558</v>
      </c>
      <c r="H2137" s="514" t="s">
        <v>328</v>
      </c>
      <c r="I2137" s="514" t="s">
        <v>500</v>
      </c>
      <c r="J2137" s="516" t="s">
        <v>324</v>
      </c>
      <c r="K2137" s="512" t="s">
        <v>559</v>
      </c>
      <c r="L2137" s="15" t="s">
        <v>52</v>
      </c>
      <c r="M2137" s="3" t="s">
        <v>123</v>
      </c>
    </row>
    <row r="2138" spans="1:13" ht="32.25" customHeight="1" x14ac:dyDescent="0.2">
      <c r="A2138" s="5" t="s">
        <v>53</v>
      </c>
      <c r="B2138" s="5"/>
      <c r="C2138" s="5" t="s">
        <v>54</v>
      </c>
      <c r="D2138" s="3" t="s">
        <v>11</v>
      </c>
      <c r="E2138" s="81" t="s">
        <v>131</v>
      </c>
      <c r="F2138" s="3" t="s">
        <v>55</v>
      </c>
      <c r="G2138" s="522"/>
      <c r="H2138" s="515"/>
      <c r="I2138" s="513"/>
      <c r="J2138" s="517"/>
      <c r="K2138" s="523"/>
      <c r="L2138" s="15" t="s">
        <v>325</v>
      </c>
      <c r="M2138" s="3" t="s">
        <v>326</v>
      </c>
    </row>
    <row r="2139" spans="1:13" x14ac:dyDescent="0.2">
      <c r="A2139" s="4">
        <v>1</v>
      </c>
      <c r="B2139" s="4">
        <v>2</v>
      </c>
      <c r="C2139" s="85">
        <v>3</v>
      </c>
      <c r="D2139" s="85">
        <v>4</v>
      </c>
      <c r="E2139" s="275">
        <v>5</v>
      </c>
      <c r="F2139" s="85">
        <v>6</v>
      </c>
      <c r="G2139" s="85">
        <v>7</v>
      </c>
      <c r="H2139" s="85">
        <v>8</v>
      </c>
      <c r="I2139" s="85">
        <v>9</v>
      </c>
      <c r="J2139" s="85">
        <v>10</v>
      </c>
      <c r="K2139" s="209" t="s">
        <v>327</v>
      </c>
      <c r="L2139" s="86">
        <v>12</v>
      </c>
      <c r="M2139" s="85">
        <v>13</v>
      </c>
    </row>
    <row r="2140" spans="1:13" x14ac:dyDescent="0.2">
      <c r="A2140" s="4">
        <v>19</v>
      </c>
      <c r="B2140" s="4"/>
      <c r="C2140" s="5"/>
      <c r="D2140" s="3"/>
      <c r="E2140" s="81"/>
      <c r="F2140" s="10" t="s">
        <v>116</v>
      </c>
      <c r="G2140" s="41"/>
      <c r="H2140" s="41"/>
      <c r="I2140" s="46"/>
      <c r="J2140" s="46"/>
      <c r="K2140" s="46"/>
      <c r="L2140" s="27"/>
      <c r="M2140" s="5"/>
    </row>
    <row r="2141" spans="1:13" x14ac:dyDescent="0.2">
      <c r="A2141" s="4"/>
      <c r="B2141" s="3" t="s">
        <v>57</v>
      </c>
      <c r="C2141" s="3" t="s">
        <v>58</v>
      </c>
      <c r="D2141" s="3"/>
      <c r="E2141" s="81"/>
      <c r="F2141" s="17" t="s">
        <v>177</v>
      </c>
      <c r="G2141" s="41"/>
      <c r="H2141" s="41"/>
      <c r="I2141" s="46"/>
      <c r="J2141" s="46"/>
      <c r="K2141" s="46"/>
      <c r="L2141" s="27"/>
      <c r="M2141" s="5"/>
    </row>
    <row r="2142" spans="1:13" x14ac:dyDescent="0.2">
      <c r="A2142" s="4"/>
      <c r="B2142" s="4"/>
      <c r="C2142" s="4"/>
      <c r="D2142" s="4"/>
      <c r="E2142" s="258"/>
      <c r="F2142" s="2" t="s">
        <v>275</v>
      </c>
      <c r="G2142" s="88">
        <f>SUM(G2143+G2205)</f>
        <v>17962848</v>
      </c>
      <c r="H2142" s="88">
        <f>SUM(H2143+H2205)</f>
        <v>15297575</v>
      </c>
      <c r="I2142" s="88">
        <f t="shared" ref="I2142:K2142" si="242">SUM(I2143+I2205)</f>
        <v>0</v>
      </c>
      <c r="J2142" s="88">
        <f t="shared" si="242"/>
        <v>2665273</v>
      </c>
      <c r="K2142" s="88">
        <f t="shared" si="242"/>
        <v>17962848</v>
      </c>
      <c r="L2142" s="76">
        <f t="shared" ref="L2142:L2173" si="243">K2142/G2142*100</f>
        <v>100</v>
      </c>
      <c r="M2142" s="7">
        <f t="shared" ref="M2142:M2173" si="244">K2142-G2142</f>
        <v>0</v>
      </c>
    </row>
    <row r="2143" spans="1:13" x14ac:dyDescent="0.2">
      <c r="A2143" s="4"/>
      <c r="B2143" s="4"/>
      <c r="C2143" s="4"/>
      <c r="D2143" s="64">
        <v>610000</v>
      </c>
      <c r="E2143" s="259"/>
      <c r="F2143" s="65" t="s">
        <v>242</v>
      </c>
      <c r="G2143" s="7">
        <f>SUM(G2144+G2157+G2158+G2185+G2201+G2202+G2204+G2203)</f>
        <v>17959848</v>
      </c>
      <c r="H2143" s="7">
        <f>SUM(H2144+H2157+H2158+H2185+H2201+H2202+H2203+H2204)</f>
        <v>15294575</v>
      </c>
      <c r="I2143" s="7">
        <f>SUM(I2144+I2157+I2158+I2185+I2201+I2202+I2203+I2204)</f>
        <v>0</v>
      </c>
      <c r="J2143" s="7">
        <f>SUM(J2144+J2157+J2158+J2185+J2201+J2202+J2203+J2204)</f>
        <v>2665273</v>
      </c>
      <c r="K2143" s="87">
        <f t="shared" ref="K2143:K2184" si="245">SUM(H2143:J2143)</f>
        <v>17959848</v>
      </c>
      <c r="L2143" s="76">
        <f t="shared" si="243"/>
        <v>100</v>
      </c>
      <c r="M2143" s="7">
        <f t="shared" si="244"/>
        <v>0</v>
      </c>
    </row>
    <row r="2144" spans="1:13" x14ac:dyDescent="0.2">
      <c r="A2144" s="4"/>
      <c r="B2144" s="4"/>
      <c r="C2144" s="4"/>
      <c r="D2144" s="9">
        <v>611000</v>
      </c>
      <c r="E2144" s="259"/>
      <c r="F2144" s="10" t="s">
        <v>13</v>
      </c>
      <c r="G2144" s="40">
        <f>SUM(G2145+G2149)</f>
        <v>2515677</v>
      </c>
      <c r="H2144" s="40">
        <f>SUM(H2145+H2149)</f>
        <v>2395677</v>
      </c>
      <c r="I2144" s="40">
        <f>SUM(I2145+I2149)</f>
        <v>0</v>
      </c>
      <c r="J2144" s="40">
        <f>SUM(J2145+J2149)</f>
        <v>120000</v>
      </c>
      <c r="K2144" s="50">
        <f t="shared" si="245"/>
        <v>2515677</v>
      </c>
      <c r="L2144" s="73">
        <f t="shared" si="243"/>
        <v>100</v>
      </c>
      <c r="M2144" s="40">
        <f t="shared" si="244"/>
        <v>0</v>
      </c>
    </row>
    <row r="2145" spans="1:13" x14ac:dyDescent="0.2">
      <c r="A2145" s="4"/>
      <c r="B2145" s="4"/>
      <c r="C2145" s="4"/>
      <c r="D2145" s="11">
        <v>611100</v>
      </c>
      <c r="E2145" s="257" t="s">
        <v>434</v>
      </c>
      <c r="F2145" s="10" t="s">
        <v>317</v>
      </c>
      <c r="G2145" s="40">
        <f>SUM(G2146:G2148)</f>
        <v>2000000</v>
      </c>
      <c r="H2145" s="40">
        <f>SUM(H2146:H2148)</f>
        <v>1910000</v>
      </c>
      <c r="I2145" s="40">
        <f>SUM(I2146:I2148)</f>
        <v>0</v>
      </c>
      <c r="J2145" s="40">
        <f>SUM(J2146:J2148)</f>
        <v>90000</v>
      </c>
      <c r="K2145" s="50">
        <f t="shared" si="245"/>
        <v>2000000</v>
      </c>
      <c r="L2145" s="73">
        <f t="shared" si="243"/>
        <v>100</v>
      </c>
      <c r="M2145" s="40">
        <f t="shared" si="244"/>
        <v>0</v>
      </c>
    </row>
    <row r="2146" spans="1:13" x14ac:dyDescent="0.2">
      <c r="A2146" s="4"/>
      <c r="B2146" s="4"/>
      <c r="C2146" s="4"/>
      <c r="D2146" s="12">
        <v>611110</v>
      </c>
      <c r="E2146" s="255"/>
      <c r="F2146" s="5" t="s">
        <v>255</v>
      </c>
      <c r="G2146" s="41">
        <v>1372800</v>
      </c>
      <c r="H2146" s="41">
        <v>1302800</v>
      </c>
      <c r="I2146" s="46"/>
      <c r="J2146" s="46">
        <v>70000</v>
      </c>
      <c r="K2146" s="83">
        <f t="shared" si="245"/>
        <v>1372800</v>
      </c>
      <c r="L2146" s="74">
        <f t="shared" si="243"/>
        <v>100</v>
      </c>
      <c r="M2146" s="41">
        <f t="shared" si="244"/>
        <v>0</v>
      </c>
    </row>
    <row r="2147" spans="1:13" x14ac:dyDescent="0.2">
      <c r="A2147" s="4"/>
      <c r="B2147" s="4"/>
      <c r="C2147" s="4"/>
      <c r="D2147" s="12">
        <v>611130</v>
      </c>
      <c r="E2147" s="255"/>
      <c r="F2147" s="5" t="s">
        <v>14</v>
      </c>
      <c r="G2147" s="41">
        <v>620000</v>
      </c>
      <c r="H2147" s="41">
        <v>600000</v>
      </c>
      <c r="I2147" s="46"/>
      <c r="J2147" s="46">
        <v>20000</v>
      </c>
      <c r="K2147" s="83">
        <f t="shared" si="245"/>
        <v>620000</v>
      </c>
      <c r="L2147" s="74">
        <f t="shared" si="243"/>
        <v>100</v>
      </c>
      <c r="M2147" s="41">
        <f t="shared" si="244"/>
        <v>0</v>
      </c>
    </row>
    <row r="2148" spans="1:13" x14ac:dyDescent="0.2">
      <c r="A2148" s="4"/>
      <c r="B2148" s="4"/>
      <c r="C2148" s="4"/>
      <c r="D2148" s="12">
        <v>611155</v>
      </c>
      <c r="E2148" s="255"/>
      <c r="F2148" s="5" t="s">
        <v>18</v>
      </c>
      <c r="G2148" s="41">
        <v>7200</v>
      </c>
      <c r="H2148" s="41">
        <v>7200</v>
      </c>
      <c r="I2148" s="46"/>
      <c r="J2148" s="46">
        <v>0</v>
      </c>
      <c r="K2148" s="83">
        <f t="shared" si="245"/>
        <v>7200</v>
      </c>
      <c r="L2148" s="74">
        <f t="shared" si="243"/>
        <v>100</v>
      </c>
      <c r="M2148" s="41">
        <f t="shared" si="244"/>
        <v>0</v>
      </c>
    </row>
    <row r="2149" spans="1:13" x14ac:dyDescent="0.2">
      <c r="A2149" s="4"/>
      <c r="B2149" s="4"/>
      <c r="C2149" s="4"/>
      <c r="D2149" s="11">
        <v>611200</v>
      </c>
      <c r="E2149" s="257" t="s">
        <v>434</v>
      </c>
      <c r="F2149" s="10" t="s">
        <v>318</v>
      </c>
      <c r="G2149" s="45">
        <f>SUM(G2150:G2156)</f>
        <v>515677</v>
      </c>
      <c r="H2149" s="45">
        <f>SUM(H2150:H2156)</f>
        <v>485677</v>
      </c>
      <c r="I2149" s="45">
        <f>SUM(I2150:I2156)</f>
        <v>0</v>
      </c>
      <c r="J2149" s="45">
        <f>SUM(J2150:J2156)</f>
        <v>30000</v>
      </c>
      <c r="K2149" s="50">
        <f t="shared" si="245"/>
        <v>515677</v>
      </c>
      <c r="L2149" s="73">
        <f t="shared" si="243"/>
        <v>100</v>
      </c>
      <c r="M2149" s="40">
        <f t="shared" si="244"/>
        <v>0</v>
      </c>
    </row>
    <row r="2150" spans="1:13" x14ac:dyDescent="0.2">
      <c r="A2150" s="4"/>
      <c r="B2150" s="4"/>
      <c r="C2150" s="4"/>
      <c r="D2150" s="12">
        <v>611211</v>
      </c>
      <c r="E2150" s="255"/>
      <c r="F2150" s="5" t="s">
        <v>310</v>
      </c>
      <c r="G2150" s="41">
        <v>110240</v>
      </c>
      <c r="H2150" s="41">
        <v>100240</v>
      </c>
      <c r="I2150" s="46"/>
      <c r="J2150" s="46">
        <v>10000</v>
      </c>
      <c r="K2150" s="83">
        <f t="shared" si="245"/>
        <v>110240</v>
      </c>
      <c r="L2150" s="74">
        <f t="shared" si="243"/>
        <v>100</v>
      </c>
      <c r="M2150" s="41">
        <f t="shared" si="244"/>
        <v>0</v>
      </c>
    </row>
    <row r="2151" spans="1:13" x14ac:dyDescent="0.2">
      <c r="A2151" s="4"/>
      <c r="B2151" s="4"/>
      <c r="C2151" s="4"/>
      <c r="D2151" s="12">
        <v>611214</v>
      </c>
      <c r="E2151" s="255"/>
      <c r="F2151" s="5" t="s">
        <v>142</v>
      </c>
      <c r="G2151" s="41">
        <v>3600</v>
      </c>
      <c r="H2151" s="41">
        <v>3600</v>
      </c>
      <c r="I2151" s="46"/>
      <c r="J2151" s="46"/>
      <c r="K2151" s="83">
        <f t="shared" si="245"/>
        <v>3600</v>
      </c>
      <c r="L2151" s="74">
        <f t="shared" si="243"/>
        <v>100</v>
      </c>
      <c r="M2151" s="41">
        <f t="shared" si="244"/>
        <v>0</v>
      </c>
    </row>
    <row r="2152" spans="1:13" x14ac:dyDescent="0.2">
      <c r="A2152" s="4"/>
      <c r="B2152" s="4"/>
      <c r="C2152" s="4"/>
      <c r="D2152" s="12">
        <v>611216</v>
      </c>
      <c r="E2152" s="255"/>
      <c r="F2152" s="5" t="s">
        <v>143</v>
      </c>
      <c r="G2152" s="41">
        <v>3600</v>
      </c>
      <c r="H2152" s="41">
        <v>3600</v>
      </c>
      <c r="I2152" s="46"/>
      <c r="J2152" s="46"/>
      <c r="K2152" s="83">
        <f t="shared" si="245"/>
        <v>3600</v>
      </c>
      <c r="L2152" s="74">
        <f t="shared" si="243"/>
        <v>100</v>
      </c>
      <c r="M2152" s="41">
        <f t="shared" si="244"/>
        <v>0</v>
      </c>
    </row>
    <row r="2153" spans="1:13" x14ac:dyDescent="0.2">
      <c r="A2153" s="4"/>
      <c r="B2153" s="4"/>
      <c r="C2153" s="4"/>
      <c r="D2153" s="12">
        <v>611221</v>
      </c>
      <c r="E2153" s="255"/>
      <c r="F2153" s="5" t="s">
        <v>15</v>
      </c>
      <c r="G2153" s="41">
        <v>290000</v>
      </c>
      <c r="H2153" s="41">
        <v>270000</v>
      </c>
      <c r="I2153" s="46"/>
      <c r="J2153" s="46">
        <v>20000</v>
      </c>
      <c r="K2153" s="83">
        <f t="shared" si="245"/>
        <v>290000</v>
      </c>
      <c r="L2153" s="74">
        <f t="shared" si="243"/>
        <v>100</v>
      </c>
      <c r="M2153" s="41">
        <f t="shared" si="244"/>
        <v>0</v>
      </c>
    </row>
    <row r="2154" spans="1:13" x14ac:dyDescent="0.2">
      <c r="A2154" s="4"/>
      <c r="B2154" s="4"/>
      <c r="C2154" s="4"/>
      <c r="D2154" s="4">
        <v>611224</v>
      </c>
      <c r="E2154" s="258"/>
      <c r="F2154" s="5" t="s">
        <v>16</v>
      </c>
      <c r="G2154" s="41">
        <v>80237</v>
      </c>
      <c r="H2154" s="41">
        <v>80237</v>
      </c>
      <c r="I2154" s="46"/>
      <c r="J2154" s="46"/>
      <c r="K2154" s="83">
        <f t="shared" si="245"/>
        <v>80237</v>
      </c>
      <c r="L2154" s="74">
        <f t="shared" si="243"/>
        <v>100</v>
      </c>
      <c r="M2154" s="41">
        <f t="shared" si="244"/>
        <v>0</v>
      </c>
    </row>
    <row r="2155" spans="1:13" x14ac:dyDescent="0.2">
      <c r="A2155" s="4"/>
      <c r="B2155" s="4"/>
      <c r="C2155" s="4"/>
      <c r="D2155" s="4">
        <v>611225</v>
      </c>
      <c r="E2155" s="258"/>
      <c r="F2155" s="5" t="s">
        <v>17</v>
      </c>
      <c r="G2155" s="41">
        <v>16000</v>
      </c>
      <c r="H2155" s="41">
        <v>16000</v>
      </c>
      <c r="I2155" s="46"/>
      <c r="J2155" s="46"/>
      <c r="K2155" s="83">
        <f t="shared" si="245"/>
        <v>16000</v>
      </c>
      <c r="L2155" s="74">
        <f t="shared" si="243"/>
        <v>100</v>
      </c>
      <c r="M2155" s="41">
        <f t="shared" si="244"/>
        <v>0</v>
      </c>
    </row>
    <row r="2156" spans="1:13" x14ac:dyDescent="0.2">
      <c r="A2156" s="4"/>
      <c r="B2156" s="4"/>
      <c r="C2156" s="4"/>
      <c r="D2156" s="4">
        <v>611227</v>
      </c>
      <c r="E2156" s="258"/>
      <c r="F2156" s="5" t="s">
        <v>19</v>
      </c>
      <c r="G2156" s="41">
        <v>12000</v>
      </c>
      <c r="H2156" s="41">
        <v>12000</v>
      </c>
      <c r="I2156" s="46"/>
      <c r="J2156" s="46"/>
      <c r="K2156" s="83">
        <f t="shared" si="245"/>
        <v>12000</v>
      </c>
      <c r="L2156" s="74">
        <f t="shared" si="243"/>
        <v>100</v>
      </c>
      <c r="M2156" s="41">
        <f t="shared" si="244"/>
        <v>0</v>
      </c>
    </row>
    <row r="2157" spans="1:13" x14ac:dyDescent="0.2">
      <c r="A2157" s="4"/>
      <c r="B2157" s="4"/>
      <c r="C2157" s="4"/>
      <c r="D2157" s="9">
        <v>612100</v>
      </c>
      <c r="E2157" s="259" t="s">
        <v>434</v>
      </c>
      <c r="F2157" s="10" t="s">
        <v>20</v>
      </c>
      <c r="G2157" s="40">
        <v>100000</v>
      </c>
      <c r="H2157" s="40">
        <v>90550</v>
      </c>
      <c r="I2157" s="47">
        <v>0</v>
      </c>
      <c r="J2157" s="47">
        <v>9450</v>
      </c>
      <c r="K2157" s="50">
        <f t="shared" si="245"/>
        <v>100000</v>
      </c>
      <c r="L2157" s="73">
        <f t="shared" si="243"/>
        <v>100</v>
      </c>
      <c r="M2157" s="40">
        <f t="shared" si="244"/>
        <v>0</v>
      </c>
    </row>
    <row r="2158" spans="1:13" x14ac:dyDescent="0.2">
      <c r="A2158" s="4"/>
      <c r="B2158" s="4"/>
      <c r="C2158" s="4"/>
      <c r="D2158" s="9">
        <v>613000</v>
      </c>
      <c r="E2158" s="259"/>
      <c r="F2158" s="10" t="s">
        <v>185</v>
      </c>
      <c r="G2158" s="45">
        <f>SUM(G2159+G2162+G2165+G2168+G2171+G2172+G2173+G2174)</f>
        <v>193171</v>
      </c>
      <c r="H2158" s="45">
        <f>SUM(H2159+H2162+H2165+H2168+H2171+H2172+H2173+H2174)</f>
        <v>192821</v>
      </c>
      <c r="I2158" s="45">
        <f>SUM(I2159+I2162+I2165+I2168+I2171+I2172+I2173+I2174)</f>
        <v>0</v>
      </c>
      <c r="J2158" s="45">
        <f>SUM(J2159+J2162+J2165+J2168+J2171+J2172+J2173+J2174)</f>
        <v>350</v>
      </c>
      <c r="K2158" s="50">
        <f t="shared" si="245"/>
        <v>193171</v>
      </c>
      <c r="L2158" s="73">
        <f t="shared" si="243"/>
        <v>100</v>
      </c>
      <c r="M2158" s="40">
        <f t="shared" si="244"/>
        <v>0</v>
      </c>
    </row>
    <row r="2159" spans="1:13" x14ac:dyDescent="0.2">
      <c r="A2159" s="4"/>
      <c r="B2159" s="4"/>
      <c r="C2159" s="4"/>
      <c r="D2159" s="11">
        <v>613100</v>
      </c>
      <c r="E2159" s="257" t="s">
        <v>434</v>
      </c>
      <c r="F2159" s="10" t="s">
        <v>175</v>
      </c>
      <c r="G2159" s="45">
        <f>SUM(G2160:G2161)</f>
        <v>5000</v>
      </c>
      <c r="H2159" s="45">
        <f>SUM(H2160:H2161)</f>
        <v>5000</v>
      </c>
      <c r="I2159" s="45">
        <f>SUM(I2160:I2161)</f>
        <v>0</v>
      </c>
      <c r="J2159" s="45">
        <f>SUM(J2160:J2161)</f>
        <v>0</v>
      </c>
      <c r="K2159" s="50">
        <f t="shared" si="245"/>
        <v>5000</v>
      </c>
      <c r="L2159" s="73">
        <f t="shared" si="243"/>
        <v>100</v>
      </c>
      <c r="M2159" s="40">
        <f t="shared" si="244"/>
        <v>0</v>
      </c>
    </row>
    <row r="2160" spans="1:13" x14ac:dyDescent="0.2">
      <c r="A2160" s="4"/>
      <c r="B2160" s="4"/>
      <c r="C2160" s="4"/>
      <c r="D2160" s="4">
        <v>613110</v>
      </c>
      <c r="E2160" s="258"/>
      <c r="F2160" s="5" t="s">
        <v>174</v>
      </c>
      <c r="G2160" s="41">
        <v>3500</v>
      </c>
      <c r="H2160" s="41">
        <v>3500</v>
      </c>
      <c r="I2160" s="46"/>
      <c r="J2160" s="46"/>
      <c r="K2160" s="83">
        <f t="shared" si="245"/>
        <v>3500</v>
      </c>
      <c r="L2160" s="74">
        <f t="shared" si="243"/>
        <v>100</v>
      </c>
      <c r="M2160" s="41">
        <f t="shared" si="244"/>
        <v>0</v>
      </c>
    </row>
    <row r="2161" spans="1:13" x14ac:dyDescent="0.2">
      <c r="A2161" s="4"/>
      <c r="B2161" s="4"/>
      <c r="C2161" s="4"/>
      <c r="D2161" s="4">
        <v>613120</v>
      </c>
      <c r="E2161" s="258"/>
      <c r="F2161" s="5" t="s">
        <v>22</v>
      </c>
      <c r="G2161" s="41">
        <v>1500</v>
      </c>
      <c r="H2161" s="41">
        <v>1500</v>
      </c>
      <c r="I2161" s="46"/>
      <c r="J2161" s="46"/>
      <c r="K2161" s="83">
        <f t="shared" si="245"/>
        <v>1500</v>
      </c>
      <c r="L2161" s="74">
        <f t="shared" si="243"/>
        <v>100</v>
      </c>
      <c r="M2161" s="41">
        <f t="shared" si="244"/>
        <v>0</v>
      </c>
    </row>
    <row r="2162" spans="1:13" x14ac:dyDescent="0.2">
      <c r="A2162" s="4"/>
      <c r="B2162" s="4"/>
      <c r="C2162" s="4"/>
      <c r="D2162" s="11">
        <v>613200</v>
      </c>
      <c r="E2162" s="259" t="s">
        <v>434</v>
      </c>
      <c r="F2162" s="10" t="s">
        <v>186</v>
      </c>
      <c r="G2162" s="47">
        <f>SUM(G2163:G2164)</f>
        <v>0</v>
      </c>
      <c r="H2162" s="47">
        <f>SUM(H2163:H2164)</f>
        <v>0</v>
      </c>
      <c r="I2162" s="47">
        <f>SUM(I2163:I2164)</f>
        <v>0</v>
      </c>
      <c r="J2162" s="47">
        <f>SUM(J2163:J2164)</f>
        <v>0</v>
      </c>
      <c r="K2162" s="50">
        <f t="shared" si="245"/>
        <v>0</v>
      </c>
      <c r="L2162" s="73" t="e">
        <f t="shared" si="243"/>
        <v>#DIV/0!</v>
      </c>
      <c r="M2162" s="40">
        <f t="shared" si="244"/>
        <v>0</v>
      </c>
    </row>
    <row r="2163" spans="1:13" x14ac:dyDescent="0.2">
      <c r="A2163" s="4"/>
      <c r="B2163" s="4"/>
      <c r="C2163" s="4"/>
      <c r="D2163" s="4">
        <v>613211</v>
      </c>
      <c r="E2163" s="258"/>
      <c r="F2163" s="5" t="s">
        <v>187</v>
      </c>
      <c r="G2163" s="41">
        <v>0</v>
      </c>
      <c r="H2163" s="41"/>
      <c r="I2163" s="46"/>
      <c r="J2163" s="46"/>
      <c r="K2163" s="83">
        <f t="shared" si="245"/>
        <v>0</v>
      </c>
      <c r="L2163" s="74" t="e">
        <f t="shared" si="243"/>
        <v>#DIV/0!</v>
      </c>
      <c r="M2163" s="41">
        <f t="shared" si="244"/>
        <v>0</v>
      </c>
    </row>
    <row r="2164" spans="1:13" x14ac:dyDescent="0.2">
      <c r="A2164" s="4"/>
      <c r="B2164" s="4"/>
      <c r="C2164" s="4"/>
      <c r="D2164" s="4">
        <v>613212</v>
      </c>
      <c r="E2164" s="258"/>
      <c r="F2164" s="5" t="s">
        <v>188</v>
      </c>
      <c r="G2164" s="41">
        <v>0</v>
      </c>
      <c r="H2164" s="41"/>
      <c r="I2164" s="46"/>
      <c r="J2164" s="46"/>
      <c r="K2164" s="83">
        <f t="shared" si="245"/>
        <v>0</v>
      </c>
      <c r="L2164" s="74" t="e">
        <f t="shared" si="243"/>
        <v>#DIV/0!</v>
      </c>
      <c r="M2164" s="41">
        <f t="shared" si="244"/>
        <v>0</v>
      </c>
    </row>
    <row r="2165" spans="1:13" x14ac:dyDescent="0.2">
      <c r="A2165" s="4"/>
      <c r="B2165" s="4"/>
      <c r="C2165" s="4"/>
      <c r="D2165" s="11">
        <v>613300</v>
      </c>
      <c r="E2165" s="257" t="s">
        <v>434</v>
      </c>
      <c r="F2165" s="10" t="s">
        <v>319</v>
      </c>
      <c r="G2165" s="45">
        <f>SUM(G2166:G2167)</f>
        <v>7000</v>
      </c>
      <c r="H2165" s="45">
        <f>SUM(H2166:H2167)</f>
        <v>7000</v>
      </c>
      <c r="I2165" s="45">
        <f>SUM(I2166:I2167)</f>
        <v>0</v>
      </c>
      <c r="J2165" s="45">
        <f>SUM(J2166:J2167)</f>
        <v>0</v>
      </c>
      <c r="K2165" s="50">
        <f t="shared" si="245"/>
        <v>7000</v>
      </c>
      <c r="L2165" s="73">
        <f t="shared" si="243"/>
        <v>100</v>
      </c>
      <c r="M2165" s="40">
        <f t="shared" si="244"/>
        <v>0</v>
      </c>
    </row>
    <row r="2166" spans="1:13" x14ac:dyDescent="0.2">
      <c r="A2166" s="4"/>
      <c r="B2166" s="4"/>
      <c r="C2166" s="4"/>
      <c r="D2166" s="4">
        <v>613321</v>
      </c>
      <c r="E2166" s="258"/>
      <c r="F2166" s="5" t="s">
        <v>189</v>
      </c>
      <c r="G2166" s="45">
        <v>0</v>
      </c>
      <c r="H2166" s="45"/>
      <c r="I2166" s="50"/>
      <c r="J2166" s="50"/>
      <c r="K2166" s="83">
        <f t="shared" si="245"/>
        <v>0</v>
      </c>
      <c r="L2166" s="74" t="e">
        <f t="shared" si="243"/>
        <v>#DIV/0!</v>
      </c>
      <c r="M2166" s="41">
        <f t="shared" si="244"/>
        <v>0</v>
      </c>
    </row>
    <row r="2167" spans="1:13" x14ac:dyDescent="0.2">
      <c r="A2167" s="5"/>
      <c r="B2167" s="4"/>
      <c r="C2167" s="4"/>
      <c r="D2167" s="4">
        <v>613311</v>
      </c>
      <c r="E2167" s="258"/>
      <c r="F2167" s="5" t="s">
        <v>206</v>
      </c>
      <c r="G2167" s="41">
        <v>7000</v>
      </c>
      <c r="H2167" s="41">
        <v>7000</v>
      </c>
      <c r="I2167" s="46"/>
      <c r="J2167" s="46"/>
      <c r="K2167" s="83">
        <f t="shared" si="245"/>
        <v>7000</v>
      </c>
      <c r="L2167" s="74">
        <f t="shared" si="243"/>
        <v>100</v>
      </c>
      <c r="M2167" s="41">
        <f t="shared" si="244"/>
        <v>0</v>
      </c>
    </row>
    <row r="2168" spans="1:13" x14ac:dyDescent="0.2">
      <c r="A2168" s="5"/>
      <c r="B2168" s="4"/>
      <c r="C2168" s="4"/>
      <c r="D2168" s="11">
        <v>613400</v>
      </c>
      <c r="E2168" s="257" t="s">
        <v>434</v>
      </c>
      <c r="F2168" s="10" t="s">
        <v>190</v>
      </c>
      <c r="G2168" s="45">
        <f>SUM(G2169:G2170)</f>
        <v>10000</v>
      </c>
      <c r="H2168" s="45">
        <f>SUM(H2169:H2170)</f>
        <v>10000</v>
      </c>
      <c r="I2168" s="45">
        <f>SUM(I2169:I2170)</f>
        <v>0</v>
      </c>
      <c r="J2168" s="45">
        <f>SUM(J2169:J2170)</f>
        <v>0</v>
      </c>
      <c r="K2168" s="50">
        <f t="shared" si="245"/>
        <v>10000</v>
      </c>
      <c r="L2168" s="73">
        <f t="shared" si="243"/>
        <v>100</v>
      </c>
      <c r="M2168" s="40">
        <f t="shared" si="244"/>
        <v>0</v>
      </c>
    </row>
    <row r="2169" spans="1:13" x14ac:dyDescent="0.2">
      <c r="A2169" s="5"/>
      <c r="B2169" s="4"/>
      <c r="C2169" s="4"/>
      <c r="D2169" s="4">
        <v>613410</v>
      </c>
      <c r="E2169" s="258"/>
      <c r="F2169" s="5" t="s">
        <v>191</v>
      </c>
      <c r="G2169" s="41">
        <v>9000</v>
      </c>
      <c r="H2169" s="41">
        <v>9000</v>
      </c>
      <c r="I2169" s="46"/>
      <c r="J2169" s="46"/>
      <c r="K2169" s="83">
        <f t="shared" si="245"/>
        <v>9000</v>
      </c>
      <c r="L2169" s="74">
        <f t="shared" si="243"/>
        <v>100</v>
      </c>
      <c r="M2169" s="41">
        <f t="shared" si="244"/>
        <v>0</v>
      </c>
    </row>
    <row r="2170" spans="1:13" x14ac:dyDescent="0.2">
      <c r="A2170" s="5"/>
      <c r="B2170" s="4"/>
      <c r="C2170" s="4"/>
      <c r="D2170" s="4">
        <v>613430</v>
      </c>
      <c r="E2170" s="258"/>
      <c r="F2170" s="5" t="s">
        <v>192</v>
      </c>
      <c r="G2170" s="41">
        <v>1000</v>
      </c>
      <c r="H2170" s="41">
        <v>1000</v>
      </c>
      <c r="I2170" s="46"/>
      <c r="J2170" s="46"/>
      <c r="K2170" s="83">
        <f t="shared" si="245"/>
        <v>1000</v>
      </c>
      <c r="L2170" s="74">
        <f t="shared" si="243"/>
        <v>100</v>
      </c>
      <c r="M2170" s="41">
        <f t="shared" si="244"/>
        <v>0</v>
      </c>
    </row>
    <row r="2171" spans="1:13" x14ac:dyDescent="0.2">
      <c r="A2171" s="85"/>
      <c r="B2171" s="4"/>
      <c r="C2171" s="4"/>
      <c r="D2171" s="11">
        <v>613500</v>
      </c>
      <c r="E2171" s="257" t="s">
        <v>434</v>
      </c>
      <c r="F2171" s="10" t="s">
        <v>26</v>
      </c>
      <c r="G2171" s="40">
        <v>10000</v>
      </c>
      <c r="H2171" s="40">
        <v>10000</v>
      </c>
      <c r="I2171" s="47"/>
      <c r="J2171" s="47"/>
      <c r="K2171" s="50">
        <f t="shared" si="245"/>
        <v>10000</v>
      </c>
      <c r="L2171" s="73">
        <f t="shared" si="243"/>
        <v>100</v>
      </c>
      <c r="M2171" s="40">
        <f t="shared" si="244"/>
        <v>0</v>
      </c>
    </row>
    <row r="2172" spans="1:13" x14ac:dyDescent="0.2">
      <c r="A2172" s="3"/>
      <c r="B2172" s="4"/>
      <c r="C2172" s="4"/>
      <c r="D2172" s="11">
        <v>613700</v>
      </c>
      <c r="E2172" s="257" t="s">
        <v>434</v>
      </c>
      <c r="F2172" s="10" t="s">
        <v>28</v>
      </c>
      <c r="G2172" s="40">
        <v>6000</v>
      </c>
      <c r="H2172" s="40">
        <v>6000</v>
      </c>
      <c r="I2172" s="47"/>
      <c r="J2172" s="47"/>
      <c r="K2172" s="50">
        <f t="shared" si="245"/>
        <v>6000</v>
      </c>
      <c r="L2172" s="73">
        <f t="shared" si="243"/>
        <v>100</v>
      </c>
      <c r="M2172" s="40">
        <f t="shared" si="244"/>
        <v>0</v>
      </c>
    </row>
    <row r="2173" spans="1:13" x14ac:dyDescent="0.2">
      <c r="A2173" s="4"/>
      <c r="B2173" s="4"/>
      <c r="C2173" s="4"/>
      <c r="D2173" s="11">
        <v>613800</v>
      </c>
      <c r="E2173" s="257" t="s">
        <v>434</v>
      </c>
      <c r="F2173" s="10" t="s">
        <v>201</v>
      </c>
      <c r="G2173" s="40">
        <v>4000</v>
      </c>
      <c r="H2173" s="40">
        <v>4000</v>
      </c>
      <c r="I2173" s="47"/>
      <c r="J2173" s="47"/>
      <c r="K2173" s="50">
        <f t="shared" si="245"/>
        <v>4000</v>
      </c>
      <c r="L2173" s="73">
        <f t="shared" si="243"/>
        <v>100</v>
      </c>
      <c r="M2173" s="40">
        <f t="shared" si="244"/>
        <v>0</v>
      </c>
    </row>
    <row r="2174" spans="1:13" ht="33.75" x14ac:dyDescent="0.2">
      <c r="A2174" s="4"/>
      <c r="B2174" s="4"/>
      <c r="C2174" s="4"/>
      <c r="D2174" s="11">
        <v>613900</v>
      </c>
      <c r="E2174" s="257" t="s">
        <v>434</v>
      </c>
      <c r="F2174" s="14" t="s">
        <v>284</v>
      </c>
      <c r="G2174" s="45">
        <f>SUM(G2175:G2184)</f>
        <v>151171</v>
      </c>
      <c r="H2174" s="45">
        <f>SUM(H2175:H2184)</f>
        <v>150821</v>
      </c>
      <c r="I2174" s="45">
        <f>SUM(I2175:I2184)</f>
        <v>0</v>
      </c>
      <c r="J2174" s="45">
        <f>SUM(J2175:J2184)</f>
        <v>350</v>
      </c>
      <c r="K2174" s="50">
        <f t="shared" si="245"/>
        <v>151171</v>
      </c>
      <c r="L2174" s="73">
        <f t="shared" ref="L2174:L2202" si="246">K2174/G2174*100</f>
        <v>100</v>
      </c>
      <c r="M2174" s="40">
        <f t="shared" ref="M2174:M2211" si="247">K2174-G2174</f>
        <v>0</v>
      </c>
    </row>
    <row r="2175" spans="1:13" x14ac:dyDescent="0.2">
      <c r="A2175" s="4"/>
      <c r="B2175" s="4"/>
      <c r="C2175" s="4"/>
      <c r="D2175" s="4">
        <v>613910</v>
      </c>
      <c r="E2175" s="258"/>
      <c r="F2175" s="5" t="s">
        <v>194</v>
      </c>
      <c r="G2175" s="41">
        <v>8000</v>
      </c>
      <c r="H2175" s="41">
        <v>8000</v>
      </c>
      <c r="I2175" s="46"/>
      <c r="J2175" s="46"/>
      <c r="K2175" s="83">
        <f t="shared" si="245"/>
        <v>8000</v>
      </c>
      <c r="L2175" s="74">
        <f t="shared" si="246"/>
        <v>100</v>
      </c>
      <c r="M2175" s="41">
        <f t="shared" si="247"/>
        <v>0</v>
      </c>
    </row>
    <row r="2176" spans="1:13" x14ac:dyDescent="0.2">
      <c r="A2176" s="4"/>
      <c r="B2176" s="4"/>
      <c r="C2176" s="4"/>
      <c r="D2176" s="4">
        <v>613914</v>
      </c>
      <c r="E2176" s="258"/>
      <c r="F2176" s="5" t="s">
        <v>195</v>
      </c>
      <c r="G2176" s="41">
        <v>4000</v>
      </c>
      <c r="H2176" s="41">
        <v>4000</v>
      </c>
      <c r="I2176" s="46"/>
      <c r="J2176" s="46"/>
      <c r="K2176" s="83">
        <f t="shared" si="245"/>
        <v>4000</v>
      </c>
      <c r="L2176" s="74">
        <f t="shared" si="246"/>
        <v>100</v>
      </c>
      <c r="M2176" s="41">
        <f t="shared" si="247"/>
        <v>0</v>
      </c>
    </row>
    <row r="2177" spans="1:13" x14ac:dyDescent="0.2">
      <c r="A2177" s="4"/>
      <c r="B2177" s="4"/>
      <c r="C2177" s="4"/>
      <c r="D2177" s="4">
        <v>613920</v>
      </c>
      <c r="E2177" s="258"/>
      <c r="F2177" s="5" t="s">
        <v>196</v>
      </c>
      <c r="G2177" s="41">
        <v>5000</v>
      </c>
      <c r="H2177" s="41">
        <v>5000</v>
      </c>
      <c r="I2177" s="46"/>
      <c r="J2177" s="46"/>
      <c r="K2177" s="83">
        <f t="shared" si="245"/>
        <v>5000</v>
      </c>
      <c r="L2177" s="74">
        <f t="shared" si="246"/>
        <v>100</v>
      </c>
      <c r="M2177" s="41">
        <f t="shared" si="247"/>
        <v>0</v>
      </c>
    </row>
    <row r="2178" spans="1:13" x14ac:dyDescent="0.2">
      <c r="A2178" s="4"/>
      <c r="B2178" s="4"/>
      <c r="C2178" s="4"/>
      <c r="D2178" s="4">
        <v>613973</v>
      </c>
      <c r="E2178" s="258"/>
      <c r="F2178" s="5" t="s">
        <v>354</v>
      </c>
      <c r="G2178" s="41"/>
      <c r="H2178" s="41"/>
      <c r="I2178" s="46"/>
      <c r="J2178" s="46"/>
      <c r="K2178" s="83">
        <f t="shared" si="245"/>
        <v>0</v>
      </c>
      <c r="L2178" s="74" t="e">
        <f t="shared" si="246"/>
        <v>#DIV/0!</v>
      </c>
      <c r="M2178" s="41">
        <f t="shared" si="247"/>
        <v>0</v>
      </c>
    </row>
    <row r="2179" spans="1:13" x14ac:dyDescent="0.2">
      <c r="A2179" s="4"/>
      <c r="B2179" s="4"/>
      <c r="C2179" s="4"/>
      <c r="D2179" s="18">
        <v>613974</v>
      </c>
      <c r="E2179" s="256"/>
      <c r="F2179" s="1" t="s">
        <v>250</v>
      </c>
      <c r="G2179" s="41">
        <v>25000</v>
      </c>
      <c r="H2179" s="41">
        <v>25000</v>
      </c>
      <c r="I2179" s="46"/>
      <c r="J2179" s="46"/>
      <c r="K2179" s="83">
        <f t="shared" si="245"/>
        <v>25000</v>
      </c>
      <c r="L2179" s="74">
        <f t="shared" si="246"/>
        <v>100</v>
      </c>
      <c r="M2179" s="41">
        <f t="shared" si="247"/>
        <v>0</v>
      </c>
    </row>
    <row r="2180" spans="1:13" ht="33.75" x14ac:dyDescent="0.2">
      <c r="A2180" s="4"/>
      <c r="B2180" s="4"/>
      <c r="C2180" s="4"/>
      <c r="D2180" s="4">
        <v>613976</v>
      </c>
      <c r="E2180" s="258"/>
      <c r="F2180" s="1" t="s">
        <v>360</v>
      </c>
      <c r="G2180" s="41">
        <v>50000</v>
      </c>
      <c r="H2180" s="41">
        <v>50000</v>
      </c>
      <c r="I2180" s="46"/>
      <c r="J2180" s="46"/>
      <c r="K2180" s="83">
        <f t="shared" si="245"/>
        <v>50000</v>
      </c>
      <c r="L2180" s="74">
        <f t="shared" si="246"/>
        <v>100</v>
      </c>
      <c r="M2180" s="41">
        <f t="shared" si="247"/>
        <v>0</v>
      </c>
    </row>
    <row r="2181" spans="1:13" ht="33.75" x14ac:dyDescent="0.2">
      <c r="A2181" s="4"/>
      <c r="B2181" s="4"/>
      <c r="C2181" s="4"/>
      <c r="D2181" s="4">
        <v>613976</v>
      </c>
      <c r="E2181" s="258"/>
      <c r="F2181" s="1" t="s">
        <v>574</v>
      </c>
      <c r="G2181" s="41">
        <v>30000</v>
      </c>
      <c r="H2181" s="41">
        <v>30000</v>
      </c>
      <c r="I2181" s="46"/>
      <c r="J2181" s="46"/>
      <c r="K2181" s="83">
        <f t="shared" si="245"/>
        <v>30000</v>
      </c>
      <c r="L2181" s="74">
        <f t="shared" si="246"/>
        <v>100</v>
      </c>
      <c r="M2181" s="41">
        <f t="shared" si="247"/>
        <v>0</v>
      </c>
    </row>
    <row r="2182" spans="1:13" x14ac:dyDescent="0.2">
      <c r="A2182" s="4"/>
      <c r="B2182" s="4"/>
      <c r="C2182" s="4"/>
      <c r="D2182" s="4">
        <v>613980</v>
      </c>
      <c r="E2182" s="258"/>
      <c r="F2182" s="1" t="s">
        <v>261</v>
      </c>
      <c r="G2182" s="41">
        <v>19746</v>
      </c>
      <c r="H2182" s="41">
        <v>19746</v>
      </c>
      <c r="I2182" s="46"/>
      <c r="J2182" s="46"/>
      <c r="K2182" s="83">
        <f t="shared" si="245"/>
        <v>19746</v>
      </c>
      <c r="L2182" s="74">
        <f t="shared" si="246"/>
        <v>100</v>
      </c>
      <c r="M2182" s="41">
        <f t="shared" si="247"/>
        <v>0</v>
      </c>
    </row>
    <row r="2183" spans="1:13" ht="22.5" x14ac:dyDescent="0.2">
      <c r="A2183" s="4"/>
      <c r="B2183" s="4"/>
      <c r="C2183" s="4"/>
      <c r="D2183" s="4">
        <v>613983</v>
      </c>
      <c r="E2183" s="258"/>
      <c r="F2183" s="1" t="s">
        <v>252</v>
      </c>
      <c r="G2183" s="41">
        <v>7425</v>
      </c>
      <c r="H2183" s="41">
        <v>7075</v>
      </c>
      <c r="I2183" s="46"/>
      <c r="J2183" s="46">
        <v>350</v>
      </c>
      <c r="K2183" s="83">
        <f t="shared" si="245"/>
        <v>7425</v>
      </c>
      <c r="L2183" s="74">
        <f t="shared" si="246"/>
        <v>100</v>
      </c>
      <c r="M2183" s="41">
        <f t="shared" si="247"/>
        <v>0</v>
      </c>
    </row>
    <row r="2184" spans="1:13" x14ac:dyDescent="0.2">
      <c r="A2184" s="4"/>
      <c r="B2184" s="4"/>
      <c r="C2184" s="4"/>
      <c r="D2184" s="4">
        <v>613991</v>
      </c>
      <c r="E2184" s="258"/>
      <c r="F2184" s="1" t="s">
        <v>117</v>
      </c>
      <c r="G2184" s="41">
        <v>2000</v>
      </c>
      <c r="H2184" s="41">
        <v>2000</v>
      </c>
      <c r="I2184" s="46"/>
      <c r="J2184" s="46"/>
      <c r="K2184" s="83">
        <f t="shared" si="245"/>
        <v>2000</v>
      </c>
      <c r="L2184" s="74">
        <f t="shared" si="246"/>
        <v>100</v>
      </c>
      <c r="M2184" s="41">
        <f t="shared" si="247"/>
        <v>0</v>
      </c>
    </row>
    <row r="2185" spans="1:13" ht="12.75" customHeight="1" x14ac:dyDescent="0.2">
      <c r="A2185" s="4"/>
      <c r="B2185" s="5"/>
      <c r="C2185" s="4"/>
      <c r="D2185" s="11">
        <v>614000</v>
      </c>
      <c r="E2185" s="257"/>
      <c r="F2185" s="10" t="s">
        <v>30</v>
      </c>
      <c r="G2185" s="45">
        <f>SUM(G2186:G2200)</f>
        <v>13651000</v>
      </c>
      <c r="H2185" s="45">
        <f>SUM(H2186:H2200)</f>
        <v>12115527</v>
      </c>
      <c r="I2185" s="45">
        <f>SUM(I2186:I2200)</f>
        <v>0</v>
      </c>
      <c r="J2185" s="45">
        <f>SUM(J2186:J2200)</f>
        <v>2535473</v>
      </c>
      <c r="K2185" s="45">
        <f>SUM(K2186:K2200)</f>
        <v>14651000</v>
      </c>
      <c r="L2185" s="73">
        <f t="shared" si="246"/>
        <v>107.32547066149</v>
      </c>
      <c r="M2185" s="40">
        <f t="shared" si="247"/>
        <v>1000000</v>
      </c>
    </row>
    <row r="2186" spans="1:13" x14ac:dyDescent="0.2">
      <c r="A2186" s="4"/>
      <c r="B2186" s="5"/>
      <c r="C2186" s="4"/>
      <c r="D2186" s="4">
        <v>614171</v>
      </c>
      <c r="E2186" s="279" t="s">
        <v>442</v>
      </c>
      <c r="F2186" s="5" t="s">
        <v>407</v>
      </c>
      <c r="G2186" s="41">
        <v>2000000</v>
      </c>
      <c r="H2186" s="41">
        <v>2000000</v>
      </c>
      <c r="I2186" s="46">
        <v>0</v>
      </c>
      <c r="J2186" s="46">
        <v>0</v>
      </c>
      <c r="K2186" s="83">
        <f t="shared" ref="K2186:K2211" si="248">SUM(H2186:J2186)</f>
        <v>2000000</v>
      </c>
      <c r="L2186" s="74">
        <f t="shared" si="246"/>
        <v>100</v>
      </c>
      <c r="M2186" s="41">
        <f t="shared" si="247"/>
        <v>0</v>
      </c>
    </row>
    <row r="2187" spans="1:13" ht="22.5" x14ac:dyDescent="0.2">
      <c r="A2187" s="4"/>
      <c r="B2187" s="5"/>
      <c r="C2187" s="4"/>
      <c r="D2187" s="4">
        <v>614171</v>
      </c>
      <c r="E2187" s="279" t="s">
        <v>442</v>
      </c>
      <c r="F2187" s="1" t="s">
        <v>463</v>
      </c>
      <c r="G2187" s="41">
        <v>0</v>
      </c>
      <c r="H2187" s="41"/>
      <c r="I2187" s="46"/>
      <c r="J2187" s="46"/>
      <c r="K2187" s="83">
        <f t="shared" si="248"/>
        <v>0</v>
      </c>
      <c r="L2187" s="74" t="e">
        <f t="shared" si="246"/>
        <v>#DIV/0!</v>
      </c>
      <c r="M2187" s="41">
        <f t="shared" si="247"/>
        <v>0</v>
      </c>
    </row>
    <row r="2188" spans="1:13" ht="22.5" x14ac:dyDescent="0.2">
      <c r="A2188" s="4"/>
      <c r="B2188" s="5"/>
      <c r="C2188" s="4"/>
      <c r="D2188" s="4">
        <v>614174</v>
      </c>
      <c r="E2188" s="279" t="s">
        <v>442</v>
      </c>
      <c r="F2188" s="1" t="s">
        <v>484</v>
      </c>
      <c r="G2188" s="41">
        <v>4000000</v>
      </c>
      <c r="H2188" s="443">
        <v>4000000</v>
      </c>
      <c r="I2188" s="310"/>
      <c r="J2188" s="310">
        <v>0</v>
      </c>
      <c r="K2188" s="441">
        <f t="shared" si="248"/>
        <v>4000000</v>
      </c>
      <c r="L2188" s="478">
        <f t="shared" si="246"/>
        <v>100</v>
      </c>
      <c r="M2188" s="443">
        <f t="shared" si="247"/>
        <v>0</v>
      </c>
    </row>
    <row r="2189" spans="1:13" ht="22.5" x14ac:dyDescent="0.2">
      <c r="A2189" s="4"/>
      <c r="B2189" s="5"/>
      <c r="C2189" s="4"/>
      <c r="D2189" s="4">
        <v>614175</v>
      </c>
      <c r="E2189" s="276" t="s">
        <v>503</v>
      </c>
      <c r="F2189" s="1" t="s">
        <v>605</v>
      </c>
      <c r="G2189" s="41">
        <v>0</v>
      </c>
      <c r="H2189" s="41">
        <v>1000000</v>
      </c>
      <c r="I2189" s="46"/>
      <c r="J2189" s="46"/>
      <c r="K2189" s="83">
        <f t="shared" si="248"/>
        <v>1000000</v>
      </c>
      <c r="L2189" s="74" t="e">
        <f t="shared" si="246"/>
        <v>#DIV/0!</v>
      </c>
      <c r="M2189" s="41">
        <f t="shared" si="247"/>
        <v>1000000</v>
      </c>
    </row>
    <row r="2190" spans="1:13" x14ac:dyDescent="0.2">
      <c r="A2190" s="4"/>
      <c r="B2190" s="85"/>
      <c r="C2190" s="4"/>
      <c r="D2190" s="4">
        <v>614162</v>
      </c>
      <c r="E2190" s="258"/>
      <c r="F2190" s="5" t="s">
        <v>342</v>
      </c>
      <c r="G2190" s="182"/>
      <c r="H2190" s="182"/>
      <c r="I2190" s="46"/>
      <c r="J2190" s="46"/>
      <c r="K2190" s="83">
        <f t="shared" si="248"/>
        <v>0</v>
      </c>
      <c r="L2190" s="74" t="e">
        <f t="shared" si="246"/>
        <v>#DIV/0!</v>
      </c>
      <c r="M2190" s="41">
        <f t="shared" si="247"/>
        <v>0</v>
      </c>
    </row>
    <row r="2191" spans="1:13" ht="22.15" customHeight="1" x14ac:dyDescent="0.2">
      <c r="A2191" s="4"/>
      <c r="B2191" s="5"/>
      <c r="C2191" s="4"/>
      <c r="D2191" s="4">
        <v>614229</v>
      </c>
      <c r="E2191" s="276" t="s">
        <v>443</v>
      </c>
      <c r="F2191" s="1" t="s">
        <v>525</v>
      </c>
      <c r="G2191" s="182">
        <v>0</v>
      </c>
      <c r="H2191" s="182">
        <v>0</v>
      </c>
      <c r="I2191" s="46"/>
      <c r="J2191" s="46"/>
      <c r="K2191" s="83">
        <f t="shared" si="248"/>
        <v>0</v>
      </c>
      <c r="L2191" s="74" t="e">
        <f t="shared" si="246"/>
        <v>#DIV/0!</v>
      </c>
      <c r="M2191" s="41">
        <f t="shared" si="247"/>
        <v>0</v>
      </c>
    </row>
    <row r="2192" spans="1:13" x14ac:dyDescent="0.2">
      <c r="A2192" s="242"/>
      <c r="B2192" s="3"/>
      <c r="C2192" s="4"/>
      <c r="D2192" s="4">
        <v>614231</v>
      </c>
      <c r="E2192" s="279" t="s">
        <v>443</v>
      </c>
      <c r="F2192" s="295" t="s">
        <v>34</v>
      </c>
      <c r="G2192" s="41">
        <v>1300000</v>
      </c>
      <c r="H2192" s="41">
        <v>1300000</v>
      </c>
      <c r="I2192" s="46"/>
      <c r="J2192" s="46"/>
      <c r="K2192" s="83">
        <f t="shared" si="248"/>
        <v>1300000</v>
      </c>
      <c r="L2192" s="74">
        <f t="shared" si="246"/>
        <v>100</v>
      </c>
      <c r="M2192" s="41">
        <f t="shared" si="247"/>
        <v>0</v>
      </c>
    </row>
    <row r="2193" spans="1:13" x14ac:dyDescent="0.2">
      <c r="A2193" s="244"/>
      <c r="B2193" s="4"/>
      <c r="C2193" s="4"/>
      <c r="D2193" s="4">
        <v>614239</v>
      </c>
      <c r="E2193" s="279" t="s">
        <v>443</v>
      </c>
      <c r="F2193" s="5" t="s">
        <v>320</v>
      </c>
      <c r="G2193" s="41">
        <v>400000</v>
      </c>
      <c r="H2193" s="41">
        <v>120000</v>
      </c>
      <c r="I2193" s="46"/>
      <c r="J2193" s="46">
        <v>280000</v>
      </c>
      <c r="K2193" s="83">
        <f t="shared" si="248"/>
        <v>400000</v>
      </c>
      <c r="L2193" s="74">
        <f t="shared" si="246"/>
        <v>100</v>
      </c>
      <c r="M2193" s="41">
        <f t="shared" si="247"/>
        <v>0</v>
      </c>
    </row>
    <row r="2194" spans="1:13" x14ac:dyDescent="0.2">
      <c r="A2194" s="5"/>
      <c r="B2194" s="4"/>
      <c r="C2194" s="4"/>
      <c r="D2194" s="4">
        <v>614239</v>
      </c>
      <c r="E2194" s="258"/>
      <c r="F2194" s="5" t="s">
        <v>379</v>
      </c>
      <c r="G2194" s="41"/>
      <c r="H2194" s="41"/>
      <c r="I2194" s="46"/>
      <c r="J2194" s="46"/>
      <c r="K2194" s="83">
        <f t="shared" si="248"/>
        <v>0</v>
      </c>
      <c r="L2194" s="74" t="e">
        <f t="shared" si="246"/>
        <v>#DIV/0!</v>
      </c>
      <c r="M2194" s="41">
        <f t="shared" si="247"/>
        <v>0</v>
      </c>
    </row>
    <row r="2195" spans="1:13" x14ac:dyDescent="0.2">
      <c r="A2195" s="5"/>
      <c r="B2195" s="4"/>
      <c r="C2195" s="4"/>
      <c r="D2195" s="4">
        <v>614233</v>
      </c>
      <c r="E2195" s="258" t="s">
        <v>434</v>
      </c>
      <c r="F2195" s="1" t="s">
        <v>197</v>
      </c>
      <c r="G2195" s="41">
        <v>100000</v>
      </c>
      <c r="H2195" s="41">
        <v>100000</v>
      </c>
      <c r="I2195" s="46"/>
      <c r="J2195" s="46">
        <v>0</v>
      </c>
      <c r="K2195" s="83">
        <f t="shared" si="248"/>
        <v>100000</v>
      </c>
      <c r="L2195" s="74">
        <f t="shared" si="246"/>
        <v>100</v>
      </c>
      <c r="M2195" s="41">
        <f t="shared" si="247"/>
        <v>0</v>
      </c>
    </row>
    <row r="2196" spans="1:13" x14ac:dyDescent="0.2">
      <c r="A2196" s="4"/>
      <c r="B2196" s="4"/>
      <c r="C2196" s="4"/>
      <c r="D2196" s="4">
        <v>614324</v>
      </c>
      <c r="E2196" s="258" t="s">
        <v>443</v>
      </c>
      <c r="F2196" s="5" t="s">
        <v>36</v>
      </c>
      <c r="G2196" s="41">
        <v>21000</v>
      </c>
      <c r="H2196" s="41">
        <v>21000</v>
      </c>
      <c r="I2196" s="46"/>
      <c r="J2196" s="46"/>
      <c r="K2196" s="83">
        <f t="shared" si="248"/>
        <v>21000</v>
      </c>
      <c r="L2196" s="74">
        <f t="shared" si="246"/>
        <v>100</v>
      </c>
      <c r="M2196" s="41">
        <f t="shared" si="247"/>
        <v>0</v>
      </c>
    </row>
    <row r="2197" spans="1:13" x14ac:dyDescent="0.2">
      <c r="A2197" s="4"/>
      <c r="B2197" s="4"/>
      <c r="C2197" s="4"/>
      <c r="D2197" s="4">
        <v>614229</v>
      </c>
      <c r="E2197" s="279" t="s">
        <v>444</v>
      </c>
      <c r="F2197" s="5" t="s">
        <v>335</v>
      </c>
      <c r="G2197" s="41">
        <v>2600000</v>
      </c>
      <c r="H2197" s="41">
        <v>2600000</v>
      </c>
      <c r="I2197" s="46"/>
      <c r="J2197" s="46"/>
      <c r="K2197" s="83">
        <f t="shared" si="248"/>
        <v>2600000</v>
      </c>
      <c r="L2197" s="74">
        <f t="shared" si="246"/>
        <v>100</v>
      </c>
      <c r="M2197" s="41">
        <f t="shared" si="247"/>
        <v>0</v>
      </c>
    </row>
    <row r="2198" spans="1:13" x14ac:dyDescent="0.2">
      <c r="A2198" s="4"/>
      <c r="B2198" s="4"/>
      <c r="C2198" s="4"/>
      <c r="D2198" s="4">
        <v>614229</v>
      </c>
      <c r="E2198" s="279" t="s">
        <v>444</v>
      </c>
      <c r="F2198" s="5" t="s">
        <v>390</v>
      </c>
      <c r="G2198" s="41">
        <v>3200000</v>
      </c>
      <c r="H2198" s="443">
        <v>944527</v>
      </c>
      <c r="I2198" s="46"/>
      <c r="J2198" s="46">
        <v>2255473</v>
      </c>
      <c r="K2198" s="83">
        <f t="shared" si="248"/>
        <v>3200000</v>
      </c>
      <c r="L2198" s="74">
        <f t="shared" si="246"/>
        <v>100</v>
      </c>
      <c r="M2198" s="41">
        <f t="shared" si="247"/>
        <v>0</v>
      </c>
    </row>
    <row r="2199" spans="1:13" x14ac:dyDescent="0.2">
      <c r="A2199" s="4"/>
      <c r="B2199" s="4"/>
      <c r="C2199" s="4"/>
      <c r="D2199" s="4">
        <v>614324</v>
      </c>
      <c r="E2199" s="279" t="s">
        <v>443</v>
      </c>
      <c r="F2199" s="5" t="s">
        <v>374</v>
      </c>
      <c r="G2199" s="41">
        <v>30000</v>
      </c>
      <c r="H2199" s="41">
        <v>30000</v>
      </c>
      <c r="I2199" s="46"/>
      <c r="J2199" s="46"/>
      <c r="K2199" s="83">
        <f t="shared" si="248"/>
        <v>30000</v>
      </c>
      <c r="L2199" s="105">
        <f t="shared" si="246"/>
        <v>100</v>
      </c>
      <c r="M2199" s="41">
        <f t="shared" si="247"/>
        <v>0</v>
      </c>
    </row>
    <row r="2200" spans="1:13" x14ac:dyDescent="0.2">
      <c r="A2200" s="4"/>
      <c r="B2200" s="4"/>
      <c r="C2200" s="4"/>
      <c r="D2200" s="4">
        <v>614817</v>
      </c>
      <c r="E2200" s="279" t="s">
        <v>425</v>
      </c>
      <c r="F2200" s="5" t="s">
        <v>400</v>
      </c>
      <c r="G2200" s="41"/>
      <c r="H2200" s="41"/>
      <c r="I2200" s="46"/>
      <c r="J2200" s="46"/>
      <c r="K2200" s="83">
        <f t="shared" si="248"/>
        <v>0</v>
      </c>
      <c r="L2200" s="105" t="e">
        <f t="shared" si="246"/>
        <v>#DIV/0!</v>
      </c>
      <c r="M2200" s="41">
        <f t="shared" si="247"/>
        <v>0</v>
      </c>
    </row>
    <row r="2201" spans="1:13" ht="15" customHeight="1" x14ac:dyDescent="0.2">
      <c r="A2201" s="4"/>
      <c r="B2201" s="4"/>
      <c r="C2201" s="4"/>
      <c r="D2201" s="11">
        <v>615116</v>
      </c>
      <c r="E2201" s="259" t="s">
        <v>442</v>
      </c>
      <c r="F2201" s="14" t="s">
        <v>469</v>
      </c>
      <c r="G2201" s="45">
        <v>0</v>
      </c>
      <c r="H2201" s="45"/>
      <c r="I2201" s="45"/>
      <c r="J2201" s="45">
        <v>0</v>
      </c>
      <c r="K2201" s="47">
        <f t="shared" si="248"/>
        <v>0</v>
      </c>
      <c r="L2201" s="73" t="e">
        <f t="shared" si="246"/>
        <v>#DIV/0!</v>
      </c>
      <c r="M2201" s="40">
        <f t="shared" si="247"/>
        <v>0</v>
      </c>
    </row>
    <row r="2202" spans="1:13" x14ac:dyDescent="0.2">
      <c r="A2202" s="4"/>
      <c r="B2202" s="4"/>
      <c r="C2202" s="4"/>
      <c r="D2202" s="11">
        <v>615121</v>
      </c>
      <c r="E2202" s="259" t="s">
        <v>503</v>
      </c>
      <c r="F2202" s="10" t="s">
        <v>476</v>
      </c>
      <c r="G2202" s="45">
        <v>1500000</v>
      </c>
      <c r="H2202" s="483">
        <v>500000</v>
      </c>
      <c r="I2202" s="484">
        <v>0</v>
      </c>
      <c r="J2202" s="50">
        <v>0</v>
      </c>
      <c r="K2202" s="484">
        <f t="shared" si="248"/>
        <v>500000</v>
      </c>
      <c r="L2202" s="485">
        <f t="shared" si="246"/>
        <v>33.333333333333329</v>
      </c>
      <c r="M2202" s="486">
        <f t="shared" si="247"/>
        <v>-1000000</v>
      </c>
    </row>
    <row r="2203" spans="1:13" x14ac:dyDescent="0.2">
      <c r="A2203" s="4"/>
      <c r="B2203" s="4"/>
      <c r="C2203" s="4"/>
      <c r="D2203" s="11">
        <v>615300</v>
      </c>
      <c r="E2203" s="259" t="s">
        <v>434</v>
      </c>
      <c r="F2203" s="10" t="s">
        <v>415</v>
      </c>
      <c r="G2203" s="45">
        <v>0</v>
      </c>
      <c r="H2203" s="45">
        <v>0</v>
      </c>
      <c r="I2203" s="50"/>
      <c r="J2203" s="50">
        <v>0</v>
      </c>
      <c r="K2203" s="50">
        <f t="shared" si="248"/>
        <v>0</v>
      </c>
      <c r="L2203" s="73"/>
      <c r="M2203" s="40">
        <f t="shared" si="247"/>
        <v>0</v>
      </c>
    </row>
    <row r="2204" spans="1:13" x14ac:dyDescent="0.2">
      <c r="A2204" s="4"/>
      <c r="B2204" s="4"/>
      <c r="C2204" s="4"/>
      <c r="D2204" s="11">
        <v>616300</v>
      </c>
      <c r="E2204" s="258"/>
      <c r="F2204" s="14" t="s">
        <v>178</v>
      </c>
      <c r="G2204" s="40">
        <v>0</v>
      </c>
      <c r="H2204" s="40">
        <v>0</v>
      </c>
      <c r="I2204" s="47"/>
      <c r="J2204" s="47"/>
      <c r="K2204" s="50">
        <f t="shared" si="248"/>
        <v>0</v>
      </c>
      <c r="L2204" s="73" t="e">
        <f t="shared" ref="L2204:L2211" si="249">K2204/G2204*100</f>
        <v>#DIV/0!</v>
      </c>
      <c r="M2204" s="40">
        <f t="shared" si="247"/>
        <v>0</v>
      </c>
    </row>
    <row r="2205" spans="1:13" x14ac:dyDescent="0.2">
      <c r="A2205" s="4"/>
      <c r="B2205" s="4"/>
      <c r="C2205" s="4"/>
      <c r="D2205" s="66">
        <v>820000</v>
      </c>
      <c r="E2205" s="257"/>
      <c r="F2205" s="65" t="s">
        <v>244</v>
      </c>
      <c r="G2205" s="88">
        <f>SUM(G2206:G2210)</f>
        <v>3000</v>
      </c>
      <c r="H2205" s="88">
        <f>SUM(H2206:H2210)</f>
        <v>3000</v>
      </c>
      <c r="I2205" s="88">
        <f>SUM(I2206:I2210)</f>
        <v>0</v>
      </c>
      <c r="J2205" s="88">
        <f>SUM(J2206:J2210)</f>
        <v>0</v>
      </c>
      <c r="K2205" s="87">
        <f t="shared" si="248"/>
        <v>3000</v>
      </c>
      <c r="L2205" s="76">
        <f t="shared" si="249"/>
        <v>100</v>
      </c>
      <c r="M2205" s="7">
        <f t="shared" si="247"/>
        <v>0</v>
      </c>
    </row>
    <row r="2206" spans="1:13" x14ac:dyDescent="0.2">
      <c r="A2206" s="4"/>
      <c r="B2206" s="4"/>
      <c r="C2206" s="4"/>
      <c r="D2206" s="4">
        <v>821310</v>
      </c>
      <c r="E2206" s="279" t="s">
        <v>434</v>
      </c>
      <c r="F2206" s="5" t="s">
        <v>229</v>
      </c>
      <c r="G2206" s="41">
        <v>3000</v>
      </c>
      <c r="H2206" s="41">
        <v>3000</v>
      </c>
      <c r="I2206" s="46"/>
      <c r="J2206" s="46">
        <v>0</v>
      </c>
      <c r="K2206" s="83">
        <f t="shared" si="248"/>
        <v>3000</v>
      </c>
      <c r="L2206" s="74">
        <f t="shared" si="249"/>
        <v>100</v>
      </c>
      <c r="M2206" s="41">
        <f t="shared" si="247"/>
        <v>0</v>
      </c>
    </row>
    <row r="2207" spans="1:13" x14ac:dyDescent="0.2">
      <c r="A2207" s="4"/>
      <c r="B2207" s="4"/>
      <c r="C2207" s="4"/>
      <c r="D2207" s="4">
        <v>821320</v>
      </c>
      <c r="E2207" s="276" t="s">
        <v>434</v>
      </c>
      <c r="F2207" s="5" t="s">
        <v>230</v>
      </c>
      <c r="G2207" s="55">
        <v>0</v>
      </c>
      <c r="H2207" s="55">
        <v>0</v>
      </c>
      <c r="I2207" s="82"/>
      <c r="J2207" s="82">
        <v>0</v>
      </c>
      <c r="K2207" s="83">
        <f t="shared" si="248"/>
        <v>0</v>
      </c>
      <c r="L2207" s="74" t="e">
        <f t="shared" si="249"/>
        <v>#DIV/0!</v>
      </c>
      <c r="M2207" s="41">
        <f t="shared" si="247"/>
        <v>0</v>
      </c>
    </row>
    <row r="2208" spans="1:13" x14ac:dyDescent="0.2">
      <c r="A2208" s="4"/>
      <c r="B2208" s="4"/>
      <c r="C2208" s="4"/>
      <c r="D2208" s="4">
        <v>821400</v>
      </c>
      <c r="E2208" s="258"/>
      <c r="F2208" s="5" t="s">
        <v>234</v>
      </c>
      <c r="G2208" s="55">
        <v>0</v>
      </c>
      <c r="H2208" s="55">
        <v>0</v>
      </c>
      <c r="I2208" s="82"/>
      <c r="J2208" s="82"/>
      <c r="K2208" s="83">
        <f t="shared" si="248"/>
        <v>0</v>
      </c>
      <c r="L2208" s="74" t="e">
        <f t="shared" si="249"/>
        <v>#DIV/0!</v>
      </c>
      <c r="M2208" s="41">
        <f t="shared" si="247"/>
        <v>0</v>
      </c>
    </row>
    <row r="2209" spans="1:13" x14ac:dyDescent="0.2">
      <c r="A2209" s="4"/>
      <c r="B2209" s="4"/>
      <c r="C2209" s="4"/>
      <c r="D2209" s="4">
        <v>821600</v>
      </c>
      <c r="E2209" s="258"/>
      <c r="F2209" s="5" t="s">
        <v>413</v>
      </c>
      <c r="G2209" s="55">
        <v>0</v>
      </c>
      <c r="H2209" s="55">
        <v>0</v>
      </c>
      <c r="I2209" s="82"/>
      <c r="J2209" s="82"/>
      <c r="K2209" s="83">
        <f t="shared" si="248"/>
        <v>0</v>
      </c>
      <c r="L2209" s="74" t="e">
        <f t="shared" si="249"/>
        <v>#DIV/0!</v>
      </c>
      <c r="M2209" s="41">
        <f t="shared" si="247"/>
        <v>0</v>
      </c>
    </row>
    <row r="2210" spans="1:13" x14ac:dyDescent="0.2">
      <c r="A2210" s="4"/>
      <c r="B2210" s="4"/>
      <c r="C2210" s="4"/>
      <c r="D2210" s="4">
        <v>823300</v>
      </c>
      <c r="E2210" s="258"/>
      <c r="F2210" s="5" t="s">
        <v>182</v>
      </c>
      <c r="G2210" s="55">
        <v>0</v>
      </c>
      <c r="H2210" s="55">
        <v>0</v>
      </c>
      <c r="I2210" s="82"/>
      <c r="J2210" s="82"/>
      <c r="K2210" s="83">
        <f t="shared" si="248"/>
        <v>0</v>
      </c>
      <c r="L2210" s="74" t="e">
        <f t="shared" si="249"/>
        <v>#DIV/0!</v>
      </c>
      <c r="M2210" s="41">
        <f t="shared" si="247"/>
        <v>0</v>
      </c>
    </row>
    <row r="2211" spans="1:13" x14ac:dyDescent="0.2">
      <c r="A2211" s="4"/>
      <c r="B2211" s="4"/>
      <c r="C2211" s="4"/>
      <c r="D2211" s="4"/>
      <c r="E2211" s="258"/>
      <c r="F2211" s="2" t="s">
        <v>46</v>
      </c>
      <c r="G2211" s="89">
        <v>103</v>
      </c>
      <c r="H2211" s="89">
        <v>103</v>
      </c>
      <c r="I2211" s="90"/>
      <c r="J2211" s="90"/>
      <c r="K2211" s="87">
        <f t="shared" si="248"/>
        <v>103</v>
      </c>
      <c r="L2211" s="76">
        <f t="shared" si="249"/>
        <v>100</v>
      </c>
      <c r="M2211" s="7">
        <f t="shared" si="247"/>
        <v>0</v>
      </c>
    </row>
    <row r="2212" spans="1:13" x14ac:dyDescent="0.2">
      <c r="A2212" s="242"/>
      <c r="B2212" s="212"/>
      <c r="C2212" s="212"/>
      <c r="E2212" s="274"/>
      <c r="G2212" s="51"/>
      <c r="H2212" s="51"/>
      <c r="I2212" s="51"/>
      <c r="J2212" s="51"/>
      <c r="K2212" s="51"/>
      <c r="L2212" s="31"/>
      <c r="M2212" s="22"/>
    </row>
    <row r="2213" spans="1:13" x14ac:dyDescent="0.2">
      <c r="A2213" s="244"/>
      <c r="B2213" s="28"/>
      <c r="C2213" s="28"/>
      <c r="E2213" s="274"/>
      <c r="G2213" s="57"/>
      <c r="H2213" s="57"/>
      <c r="I2213" s="57"/>
      <c r="J2213" s="57"/>
      <c r="K2213" s="57"/>
      <c r="L2213" s="35"/>
      <c r="M2213" s="23"/>
    </row>
    <row r="2214" spans="1:13" ht="12.75" customHeight="1" x14ac:dyDescent="0.2">
      <c r="A2214" s="5" t="s">
        <v>48</v>
      </c>
      <c r="B2214" s="5" t="s">
        <v>49</v>
      </c>
      <c r="C2214" s="5" t="s">
        <v>50</v>
      </c>
      <c r="D2214" s="3" t="s">
        <v>7</v>
      </c>
      <c r="E2214" s="81" t="s">
        <v>130</v>
      </c>
      <c r="F2214" s="3" t="s">
        <v>51</v>
      </c>
      <c r="G2214" s="520" t="s">
        <v>557</v>
      </c>
      <c r="H2214" s="514" t="s">
        <v>328</v>
      </c>
      <c r="I2214" s="514" t="s">
        <v>500</v>
      </c>
      <c r="J2214" s="516" t="s">
        <v>324</v>
      </c>
      <c r="K2214" s="512" t="s">
        <v>583</v>
      </c>
      <c r="L2214" s="15" t="s">
        <v>52</v>
      </c>
      <c r="M2214" s="3" t="s">
        <v>123</v>
      </c>
    </row>
    <row r="2215" spans="1:13" ht="34.5" customHeight="1" x14ac:dyDescent="0.2">
      <c r="A2215" s="5" t="s">
        <v>53</v>
      </c>
      <c r="B2215" s="5"/>
      <c r="C2215" s="5" t="s">
        <v>54</v>
      </c>
      <c r="D2215" s="3" t="s">
        <v>11</v>
      </c>
      <c r="E2215" s="81" t="s">
        <v>131</v>
      </c>
      <c r="F2215" s="3" t="s">
        <v>55</v>
      </c>
      <c r="G2215" s="522"/>
      <c r="H2215" s="515"/>
      <c r="I2215" s="513"/>
      <c r="J2215" s="517"/>
      <c r="K2215" s="523"/>
      <c r="L2215" s="15" t="s">
        <v>325</v>
      </c>
      <c r="M2215" s="3" t="s">
        <v>326</v>
      </c>
    </row>
    <row r="2216" spans="1:13" x14ac:dyDescent="0.2">
      <c r="A2216" s="4">
        <v>1</v>
      </c>
      <c r="B2216" s="4">
        <v>2</v>
      </c>
      <c r="C2216" s="85">
        <v>3</v>
      </c>
      <c r="D2216" s="85">
        <v>4</v>
      </c>
      <c r="E2216" s="275">
        <v>5</v>
      </c>
      <c r="F2216" s="85">
        <v>6</v>
      </c>
      <c r="G2216" s="85">
        <v>7</v>
      </c>
      <c r="H2216" s="85">
        <v>8</v>
      </c>
      <c r="I2216" s="85">
        <v>9</v>
      </c>
      <c r="J2216" s="85">
        <v>10</v>
      </c>
      <c r="K2216" s="209" t="s">
        <v>327</v>
      </c>
      <c r="L2216" s="86">
        <v>12</v>
      </c>
      <c r="M2216" s="85">
        <v>13</v>
      </c>
    </row>
    <row r="2217" spans="1:13" x14ac:dyDescent="0.2">
      <c r="A2217" s="4">
        <v>20</v>
      </c>
      <c r="B2217" s="4"/>
      <c r="C2217" s="5"/>
      <c r="D2217" s="3"/>
      <c r="E2217" s="81"/>
      <c r="F2217" s="2" t="s">
        <v>118</v>
      </c>
      <c r="G2217" s="41"/>
      <c r="H2217" s="41"/>
      <c r="I2217" s="46"/>
      <c r="J2217" s="46"/>
      <c r="K2217" s="46"/>
      <c r="L2217" s="27"/>
      <c r="M2217" s="5"/>
    </row>
    <row r="2218" spans="1:13" x14ac:dyDescent="0.2">
      <c r="A2218" s="4"/>
      <c r="B2218" s="3" t="s">
        <v>57</v>
      </c>
      <c r="C2218" s="3" t="s">
        <v>58</v>
      </c>
      <c r="D2218" s="3"/>
      <c r="E2218" s="81"/>
      <c r="F2218" s="9" t="s">
        <v>118</v>
      </c>
      <c r="G2218" s="41"/>
      <c r="H2218" s="41"/>
      <c r="I2218" s="46"/>
      <c r="J2218" s="46"/>
      <c r="K2218" s="46"/>
      <c r="L2218" s="27"/>
      <c r="M2218" s="5"/>
    </row>
    <row r="2219" spans="1:13" x14ac:dyDescent="0.2">
      <c r="A2219" s="4"/>
      <c r="B2219" s="4"/>
      <c r="C2219" s="4"/>
      <c r="D2219" s="4"/>
      <c r="E2219" s="258"/>
      <c r="F2219" s="2" t="s">
        <v>275</v>
      </c>
      <c r="G2219" s="7">
        <f>SUM(G2220+G2267)</f>
        <v>3032548</v>
      </c>
      <c r="H2219" s="7">
        <f>SUM(H2220+H2267)</f>
        <v>3012548</v>
      </c>
      <c r="I2219" s="7">
        <f>SUM(I2220+I2267)</f>
        <v>20000</v>
      </c>
      <c r="J2219" s="7">
        <f>SUM(J2220+J2267)</f>
        <v>0</v>
      </c>
      <c r="K2219" s="84">
        <f t="shared" ref="K2219:K2250" si="250">SUM(H2219:J2219)</f>
        <v>3032548</v>
      </c>
      <c r="L2219" s="76">
        <f t="shared" ref="L2219:L2250" si="251">K2219/G2219*100</f>
        <v>100</v>
      </c>
      <c r="M2219" s="7">
        <f t="shared" ref="M2219:M2250" si="252">K2219-G2219</f>
        <v>0</v>
      </c>
    </row>
    <row r="2220" spans="1:13" x14ac:dyDescent="0.2">
      <c r="A2220" s="4"/>
      <c r="B2220" s="4"/>
      <c r="C2220" s="4"/>
      <c r="D2220" s="64">
        <v>610000</v>
      </c>
      <c r="E2220" s="259"/>
      <c r="F2220" s="65" t="s">
        <v>242</v>
      </c>
      <c r="G2220" s="7">
        <f>SUM(G2221+G2234+G2235+G2260+G2264+G2266)</f>
        <v>3022548</v>
      </c>
      <c r="H2220" s="7">
        <f>SUM(H2221+H2234+H2235+H2260+H2264+H2266)</f>
        <v>3002548</v>
      </c>
      <c r="I2220" s="7">
        <f>SUM(I2221+I2234+I2235+I2260+I2264+I2266)</f>
        <v>20000</v>
      </c>
      <c r="J2220" s="7">
        <f>SUM(J2221+J2234+J2235+J2260+J2264+J2266)</f>
        <v>0</v>
      </c>
      <c r="K2220" s="84">
        <f t="shared" si="250"/>
        <v>3022548</v>
      </c>
      <c r="L2220" s="76">
        <f t="shared" si="251"/>
        <v>100</v>
      </c>
      <c r="M2220" s="7">
        <f t="shared" si="252"/>
        <v>0</v>
      </c>
    </row>
    <row r="2221" spans="1:13" x14ac:dyDescent="0.2">
      <c r="A2221" s="4"/>
      <c r="B2221" s="4"/>
      <c r="C2221" s="4"/>
      <c r="D2221" s="9">
        <v>611000</v>
      </c>
      <c r="E2221" s="259"/>
      <c r="F2221" s="10" t="s">
        <v>13</v>
      </c>
      <c r="G2221" s="40">
        <f>SUM(G2222+G2226)</f>
        <v>516384</v>
      </c>
      <c r="H2221" s="40">
        <f>SUM(H2222+H2226)</f>
        <v>516384</v>
      </c>
      <c r="I2221" s="40">
        <f>SUM(I2222+I2226)</f>
        <v>0</v>
      </c>
      <c r="J2221" s="40">
        <f>SUM(J2222+J2226)</f>
        <v>0</v>
      </c>
      <c r="K2221" s="47">
        <f t="shared" si="250"/>
        <v>516384</v>
      </c>
      <c r="L2221" s="73">
        <f t="shared" si="251"/>
        <v>100</v>
      </c>
      <c r="M2221" s="40">
        <f t="shared" si="252"/>
        <v>0</v>
      </c>
    </row>
    <row r="2222" spans="1:13" x14ac:dyDescent="0.2">
      <c r="A2222" s="4"/>
      <c r="B2222" s="4"/>
      <c r="C2222" s="4"/>
      <c r="D2222" s="11">
        <v>611100</v>
      </c>
      <c r="E2222" s="257" t="s">
        <v>504</v>
      </c>
      <c r="F2222" s="10" t="s">
        <v>317</v>
      </c>
      <c r="G2222" s="47">
        <f>SUM(G2223:G2225)</f>
        <v>405720</v>
      </c>
      <c r="H2222" s="47">
        <f>SUM(H2223:H2225)</f>
        <v>405720</v>
      </c>
      <c r="I2222" s="47">
        <f>SUM(I2223:I2225)</f>
        <v>0</v>
      </c>
      <c r="J2222" s="47">
        <f>SUM(J2223:J2225)</f>
        <v>0</v>
      </c>
      <c r="K2222" s="47">
        <f t="shared" si="250"/>
        <v>405720</v>
      </c>
      <c r="L2222" s="73">
        <f t="shared" si="251"/>
        <v>100</v>
      </c>
      <c r="M2222" s="40">
        <f t="shared" si="252"/>
        <v>0</v>
      </c>
    </row>
    <row r="2223" spans="1:13" x14ac:dyDescent="0.2">
      <c r="A2223" s="4"/>
      <c r="B2223" s="4"/>
      <c r="C2223" s="4"/>
      <c r="D2223" s="12">
        <v>611110</v>
      </c>
      <c r="E2223" s="255"/>
      <c r="F2223" s="5" t="s">
        <v>255</v>
      </c>
      <c r="G2223" s="41">
        <v>278147</v>
      </c>
      <c r="H2223" s="41">
        <v>278147</v>
      </c>
      <c r="I2223" s="46"/>
      <c r="J2223" s="46"/>
      <c r="K2223" s="46">
        <f t="shared" si="250"/>
        <v>278147</v>
      </c>
      <c r="L2223" s="74">
        <f t="shared" si="251"/>
        <v>100</v>
      </c>
      <c r="M2223" s="41">
        <f t="shared" si="252"/>
        <v>0</v>
      </c>
    </row>
    <row r="2224" spans="1:13" x14ac:dyDescent="0.2">
      <c r="A2224" s="4"/>
      <c r="B2224" s="4"/>
      <c r="C2224" s="4"/>
      <c r="D2224" s="12">
        <v>611130</v>
      </c>
      <c r="E2224" s="255"/>
      <c r="F2224" s="5" t="s">
        <v>14</v>
      </c>
      <c r="G2224" s="41">
        <v>125773</v>
      </c>
      <c r="H2224" s="41">
        <v>125773</v>
      </c>
      <c r="I2224" s="46"/>
      <c r="J2224" s="46"/>
      <c r="K2224" s="46">
        <f t="shared" si="250"/>
        <v>125773</v>
      </c>
      <c r="L2224" s="74">
        <f t="shared" si="251"/>
        <v>100</v>
      </c>
      <c r="M2224" s="41">
        <f t="shared" si="252"/>
        <v>0</v>
      </c>
    </row>
    <row r="2225" spans="1:13" x14ac:dyDescent="0.2">
      <c r="A2225" s="4"/>
      <c r="B2225" s="4"/>
      <c r="C2225" s="4"/>
      <c r="D2225" s="12">
        <v>611155</v>
      </c>
      <c r="E2225" s="255"/>
      <c r="F2225" s="5" t="s">
        <v>18</v>
      </c>
      <c r="G2225" s="46">
        <v>1800</v>
      </c>
      <c r="H2225" s="46">
        <v>1800</v>
      </c>
      <c r="I2225" s="46"/>
      <c r="J2225" s="46"/>
      <c r="K2225" s="46">
        <f t="shared" si="250"/>
        <v>1800</v>
      </c>
      <c r="L2225" s="74">
        <f t="shared" si="251"/>
        <v>100</v>
      </c>
      <c r="M2225" s="41">
        <f t="shared" si="252"/>
        <v>0</v>
      </c>
    </row>
    <row r="2226" spans="1:13" x14ac:dyDescent="0.2">
      <c r="A2226" s="4"/>
      <c r="B2226" s="4"/>
      <c r="C2226" s="4"/>
      <c r="D2226" s="11">
        <v>611200</v>
      </c>
      <c r="E2226" s="257" t="s">
        <v>504</v>
      </c>
      <c r="F2226" s="10" t="s">
        <v>318</v>
      </c>
      <c r="G2226" s="47">
        <f>SUM(G2227:G2233)</f>
        <v>110664</v>
      </c>
      <c r="H2226" s="47">
        <f>SUM(H2227:H2233)</f>
        <v>110664</v>
      </c>
      <c r="I2226" s="47">
        <f>SUM(I2227:I2233)</f>
        <v>0</v>
      </c>
      <c r="J2226" s="47">
        <f>SUM(J2227:J2233)</f>
        <v>0</v>
      </c>
      <c r="K2226" s="47">
        <f t="shared" si="250"/>
        <v>110664</v>
      </c>
      <c r="L2226" s="73">
        <f t="shared" si="251"/>
        <v>100</v>
      </c>
      <c r="M2226" s="40">
        <f t="shared" si="252"/>
        <v>0</v>
      </c>
    </row>
    <row r="2227" spans="1:13" x14ac:dyDescent="0.2">
      <c r="A2227" s="4"/>
      <c r="B2227" s="4"/>
      <c r="C2227" s="4"/>
      <c r="D2227" s="12">
        <v>611211</v>
      </c>
      <c r="E2227" s="255"/>
      <c r="F2227" s="5" t="s">
        <v>310</v>
      </c>
      <c r="G2227" s="41">
        <v>25701</v>
      </c>
      <c r="H2227" s="41">
        <v>25701</v>
      </c>
      <c r="I2227" s="46"/>
      <c r="J2227" s="46"/>
      <c r="K2227" s="46">
        <f t="shared" si="250"/>
        <v>25701</v>
      </c>
      <c r="L2227" s="74">
        <f t="shared" si="251"/>
        <v>100</v>
      </c>
      <c r="M2227" s="41">
        <f t="shared" si="252"/>
        <v>0</v>
      </c>
    </row>
    <row r="2228" spans="1:13" x14ac:dyDescent="0.2">
      <c r="A2228" s="4"/>
      <c r="B2228" s="4"/>
      <c r="C2228" s="4"/>
      <c r="D2228" s="12">
        <v>611214</v>
      </c>
      <c r="E2228" s="255"/>
      <c r="F2228" s="5" t="s">
        <v>142</v>
      </c>
      <c r="G2228" s="41"/>
      <c r="H2228" s="41"/>
      <c r="I2228" s="46"/>
      <c r="J2228" s="46"/>
      <c r="K2228" s="46">
        <f t="shared" si="250"/>
        <v>0</v>
      </c>
      <c r="L2228" s="74" t="e">
        <f t="shared" si="251"/>
        <v>#DIV/0!</v>
      </c>
      <c r="M2228" s="41">
        <f t="shared" si="252"/>
        <v>0</v>
      </c>
    </row>
    <row r="2229" spans="1:13" x14ac:dyDescent="0.2">
      <c r="A2229" s="4"/>
      <c r="B2229" s="4"/>
      <c r="C2229" s="4"/>
      <c r="D2229" s="12">
        <v>611216</v>
      </c>
      <c r="E2229" s="255"/>
      <c r="F2229" s="5" t="s">
        <v>143</v>
      </c>
      <c r="G2229" s="41"/>
      <c r="H2229" s="41"/>
      <c r="I2229" s="46"/>
      <c r="J2229" s="46"/>
      <c r="K2229" s="46">
        <f t="shared" si="250"/>
        <v>0</v>
      </c>
      <c r="L2229" s="74" t="e">
        <f t="shared" si="251"/>
        <v>#DIV/0!</v>
      </c>
      <c r="M2229" s="41">
        <f t="shared" si="252"/>
        <v>0</v>
      </c>
    </row>
    <row r="2230" spans="1:13" x14ac:dyDescent="0.2">
      <c r="A2230" s="4"/>
      <c r="B2230" s="4"/>
      <c r="C2230" s="4"/>
      <c r="D2230" s="12">
        <v>611221</v>
      </c>
      <c r="E2230" s="255"/>
      <c r="F2230" s="5" t="s">
        <v>15</v>
      </c>
      <c r="G2230" s="41">
        <v>50336</v>
      </c>
      <c r="H2230" s="41">
        <v>50336</v>
      </c>
      <c r="I2230" s="46"/>
      <c r="J2230" s="46"/>
      <c r="K2230" s="46">
        <f t="shared" si="250"/>
        <v>50336</v>
      </c>
      <c r="L2230" s="74">
        <f t="shared" si="251"/>
        <v>100</v>
      </c>
      <c r="M2230" s="41">
        <f t="shared" si="252"/>
        <v>0</v>
      </c>
    </row>
    <row r="2231" spans="1:13" x14ac:dyDescent="0.2">
      <c r="A2231" s="4"/>
      <c r="B2231" s="4"/>
      <c r="C2231" s="4"/>
      <c r="D2231" s="4">
        <v>611224</v>
      </c>
      <c r="E2231" s="258"/>
      <c r="F2231" s="5" t="s">
        <v>16</v>
      </c>
      <c r="G2231" s="41">
        <v>10127</v>
      </c>
      <c r="H2231" s="41">
        <v>10127</v>
      </c>
      <c r="I2231" s="46"/>
      <c r="J2231" s="46"/>
      <c r="K2231" s="46">
        <f t="shared" si="250"/>
        <v>10127</v>
      </c>
      <c r="L2231" s="74">
        <f t="shared" si="251"/>
        <v>100</v>
      </c>
      <c r="M2231" s="41">
        <f t="shared" si="252"/>
        <v>0</v>
      </c>
    </row>
    <row r="2232" spans="1:13" x14ac:dyDescent="0.2">
      <c r="A2232" s="4"/>
      <c r="B2232" s="4"/>
      <c r="C2232" s="4"/>
      <c r="D2232" s="4">
        <v>611225</v>
      </c>
      <c r="E2232" s="258"/>
      <c r="F2232" s="5" t="s">
        <v>17</v>
      </c>
      <c r="G2232" s="41">
        <v>12500</v>
      </c>
      <c r="H2232" s="41">
        <v>12500</v>
      </c>
      <c r="I2232" s="46"/>
      <c r="J2232" s="46"/>
      <c r="K2232" s="46">
        <f t="shared" si="250"/>
        <v>12500</v>
      </c>
      <c r="L2232" s="74">
        <f t="shared" si="251"/>
        <v>100</v>
      </c>
      <c r="M2232" s="41">
        <f t="shared" si="252"/>
        <v>0</v>
      </c>
    </row>
    <row r="2233" spans="1:13" x14ac:dyDescent="0.2">
      <c r="A2233" s="4"/>
      <c r="B2233" s="4"/>
      <c r="C2233" s="4"/>
      <c r="D2233" s="4">
        <v>611227</v>
      </c>
      <c r="E2233" s="258"/>
      <c r="F2233" s="5" t="s">
        <v>19</v>
      </c>
      <c r="G2233" s="41">
        <v>12000</v>
      </c>
      <c r="H2233" s="41">
        <v>12000</v>
      </c>
      <c r="I2233" s="46"/>
      <c r="J2233" s="46"/>
      <c r="K2233" s="46">
        <f t="shared" si="250"/>
        <v>12000</v>
      </c>
      <c r="L2233" s="74">
        <f t="shared" si="251"/>
        <v>100</v>
      </c>
      <c r="M2233" s="41">
        <f t="shared" si="252"/>
        <v>0</v>
      </c>
    </row>
    <row r="2234" spans="1:13" x14ac:dyDescent="0.2">
      <c r="A2234" s="4"/>
      <c r="B2234" s="4"/>
      <c r="C2234" s="4"/>
      <c r="D2234" s="9">
        <v>612100</v>
      </c>
      <c r="E2234" s="259" t="s">
        <v>504</v>
      </c>
      <c r="F2234" s="10" t="s">
        <v>20</v>
      </c>
      <c r="G2234" s="40">
        <v>20286</v>
      </c>
      <c r="H2234" s="40">
        <v>20286</v>
      </c>
      <c r="I2234" s="47"/>
      <c r="J2234" s="47"/>
      <c r="K2234" s="47">
        <f t="shared" si="250"/>
        <v>20286</v>
      </c>
      <c r="L2234" s="73">
        <f t="shared" si="251"/>
        <v>100</v>
      </c>
      <c r="M2234" s="40">
        <f t="shared" si="252"/>
        <v>0</v>
      </c>
    </row>
    <row r="2235" spans="1:13" x14ac:dyDescent="0.2">
      <c r="A2235" s="4"/>
      <c r="B2235" s="4"/>
      <c r="C2235" s="4"/>
      <c r="D2235" s="9">
        <v>613000</v>
      </c>
      <c r="E2235" s="259"/>
      <c r="F2235" s="10" t="s">
        <v>185</v>
      </c>
      <c r="G2235" s="45">
        <f>SUM(G2236+G2239+G2242+G2245+G2248+G2249+G2251+G2250)</f>
        <v>65878</v>
      </c>
      <c r="H2235" s="45">
        <f>SUM(H2236+H2239+H2242+H2245+H2248+H2249+H2251+H2250)</f>
        <v>65878</v>
      </c>
      <c r="I2235" s="45">
        <f>SUM(I2236+I2239+I2242+I2245+I2248+I2249+I2251+I2250)</f>
        <v>0</v>
      </c>
      <c r="J2235" s="45">
        <f>SUM(J2236+J2239+J2242+J2245+J2248+J2249+J2251+J2250)</f>
        <v>0</v>
      </c>
      <c r="K2235" s="47">
        <f t="shared" si="250"/>
        <v>65878</v>
      </c>
      <c r="L2235" s="73">
        <f t="shared" si="251"/>
        <v>100</v>
      </c>
      <c r="M2235" s="40">
        <f t="shared" si="252"/>
        <v>0</v>
      </c>
    </row>
    <row r="2236" spans="1:13" x14ac:dyDescent="0.2">
      <c r="A2236" s="4"/>
      <c r="B2236" s="4"/>
      <c r="C2236" s="4"/>
      <c r="D2236" s="11">
        <v>613100</v>
      </c>
      <c r="E2236" s="257" t="s">
        <v>504</v>
      </c>
      <c r="F2236" s="10" t="s">
        <v>175</v>
      </c>
      <c r="G2236" s="45">
        <f>SUM(G2237:G2238)</f>
        <v>9000</v>
      </c>
      <c r="H2236" s="45">
        <f>SUM(H2237:H2238)</f>
        <v>9000</v>
      </c>
      <c r="I2236" s="45">
        <f>SUM(I2237:I2238)</f>
        <v>0</v>
      </c>
      <c r="J2236" s="45">
        <f>SUM(J2237:J2238)</f>
        <v>0</v>
      </c>
      <c r="K2236" s="47">
        <f t="shared" si="250"/>
        <v>9000</v>
      </c>
      <c r="L2236" s="73">
        <f t="shared" si="251"/>
        <v>100</v>
      </c>
      <c r="M2236" s="40">
        <f t="shared" si="252"/>
        <v>0</v>
      </c>
    </row>
    <row r="2237" spans="1:13" x14ac:dyDescent="0.2">
      <c r="A2237" s="4"/>
      <c r="B2237" s="4"/>
      <c r="C2237" s="4"/>
      <c r="D2237" s="4">
        <v>613110</v>
      </c>
      <c r="E2237" s="258"/>
      <c r="F2237" s="5" t="s">
        <v>174</v>
      </c>
      <c r="G2237" s="41">
        <v>4000</v>
      </c>
      <c r="H2237" s="41">
        <v>4000</v>
      </c>
      <c r="I2237" s="46"/>
      <c r="J2237" s="46"/>
      <c r="K2237" s="46">
        <f t="shared" si="250"/>
        <v>4000</v>
      </c>
      <c r="L2237" s="74">
        <f t="shared" si="251"/>
        <v>100</v>
      </c>
      <c r="M2237" s="41">
        <f t="shared" si="252"/>
        <v>0</v>
      </c>
    </row>
    <row r="2238" spans="1:13" x14ac:dyDescent="0.2">
      <c r="A2238" s="4"/>
      <c r="B2238" s="4"/>
      <c r="C2238" s="4"/>
      <c r="D2238" s="4">
        <v>613120</v>
      </c>
      <c r="E2238" s="258"/>
      <c r="F2238" s="5" t="s">
        <v>22</v>
      </c>
      <c r="G2238" s="41">
        <v>5000</v>
      </c>
      <c r="H2238" s="41">
        <v>5000</v>
      </c>
      <c r="I2238" s="46"/>
      <c r="J2238" s="46"/>
      <c r="K2238" s="46">
        <f t="shared" si="250"/>
        <v>5000</v>
      </c>
      <c r="L2238" s="74">
        <f t="shared" si="251"/>
        <v>100</v>
      </c>
      <c r="M2238" s="41">
        <f t="shared" si="252"/>
        <v>0</v>
      </c>
    </row>
    <row r="2239" spans="1:13" x14ac:dyDescent="0.2">
      <c r="A2239" s="4"/>
      <c r="B2239" s="4"/>
      <c r="C2239" s="4"/>
      <c r="D2239" s="11">
        <v>613200</v>
      </c>
      <c r="E2239" s="278" t="s">
        <v>504</v>
      </c>
      <c r="F2239" s="10" t="s">
        <v>186</v>
      </c>
      <c r="G2239" s="45">
        <f>SUM(G2240:G2241)</f>
        <v>0</v>
      </c>
      <c r="H2239" s="45">
        <f>SUM(H2240:H2241)</f>
        <v>0</v>
      </c>
      <c r="I2239" s="45">
        <f>SUM(I2240:I2241)</f>
        <v>0</v>
      </c>
      <c r="J2239" s="45">
        <f>SUM(J2240:J2241)</f>
        <v>0</v>
      </c>
      <c r="K2239" s="47">
        <f t="shared" si="250"/>
        <v>0</v>
      </c>
      <c r="L2239" s="73" t="e">
        <f t="shared" si="251"/>
        <v>#DIV/0!</v>
      </c>
      <c r="M2239" s="40">
        <f t="shared" si="252"/>
        <v>0</v>
      </c>
    </row>
    <row r="2240" spans="1:13" x14ac:dyDescent="0.2">
      <c r="A2240" s="4"/>
      <c r="B2240" s="4"/>
      <c r="C2240" s="4"/>
      <c r="D2240" s="4">
        <v>613211</v>
      </c>
      <c r="E2240" s="258"/>
      <c r="F2240" s="5" t="s">
        <v>187</v>
      </c>
      <c r="G2240" s="41">
        <v>0</v>
      </c>
      <c r="H2240" s="41"/>
      <c r="I2240" s="46"/>
      <c r="J2240" s="46"/>
      <c r="K2240" s="46">
        <f t="shared" si="250"/>
        <v>0</v>
      </c>
      <c r="L2240" s="74" t="e">
        <f t="shared" si="251"/>
        <v>#DIV/0!</v>
      </c>
      <c r="M2240" s="41">
        <f t="shared" si="252"/>
        <v>0</v>
      </c>
    </row>
    <row r="2241" spans="1:13" x14ac:dyDescent="0.2">
      <c r="A2241" s="5"/>
      <c r="B2241" s="4"/>
      <c r="C2241" s="4"/>
      <c r="D2241" s="4">
        <v>613212</v>
      </c>
      <c r="E2241" s="258"/>
      <c r="F2241" s="5" t="s">
        <v>188</v>
      </c>
      <c r="G2241" s="41">
        <v>0</v>
      </c>
      <c r="H2241" s="41"/>
      <c r="I2241" s="46"/>
      <c r="J2241" s="46"/>
      <c r="K2241" s="46">
        <f t="shared" si="250"/>
        <v>0</v>
      </c>
      <c r="L2241" s="74" t="e">
        <f t="shared" si="251"/>
        <v>#DIV/0!</v>
      </c>
      <c r="M2241" s="41">
        <f t="shared" si="252"/>
        <v>0</v>
      </c>
    </row>
    <row r="2242" spans="1:13" x14ac:dyDescent="0.2">
      <c r="A2242" s="5"/>
      <c r="B2242" s="4"/>
      <c r="C2242" s="4"/>
      <c r="D2242" s="11">
        <v>613300</v>
      </c>
      <c r="E2242" s="257" t="s">
        <v>504</v>
      </c>
      <c r="F2242" s="10" t="s">
        <v>319</v>
      </c>
      <c r="G2242" s="45">
        <f>SUM(G2243:G2244)</f>
        <v>5000</v>
      </c>
      <c r="H2242" s="45">
        <f>SUM(H2243:H2244)</f>
        <v>5000</v>
      </c>
      <c r="I2242" s="45">
        <f>SUM(I2243:I2244)</f>
        <v>0</v>
      </c>
      <c r="J2242" s="45">
        <f>SUM(J2243:J2244)</f>
        <v>0</v>
      </c>
      <c r="K2242" s="47">
        <f t="shared" si="250"/>
        <v>5000</v>
      </c>
      <c r="L2242" s="73">
        <f t="shared" si="251"/>
        <v>100</v>
      </c>
      <c r="M2242" s="40">
        <f t="shared" si="252"/>
        <v>0</v>
      </c>
    </row>
    <row r="2243" spans="1:13" x14ac:dyDescent="0.2">
      <c r="A2243" s="5"/>
      <c r="B2243" s="4"/>
      <c r="C2243" s="4"/>
      <c r="D2243" s="4">
        <v>613321</v>
      </c>
      <c r="E2243" s="258"/>
      <c r="F2243" s="5" t="s">
        <v>189</v>
      </c>
      <c r="G2243" s="41">
        <v>0</v>
      </c>
      <c r="H2243" s="41"/>
      <c r="I2243" s="46"/>
      <c r="J2243" s="46"/>
      <c r="K2243" s="46">
        <f t="shared" si="250"/>
        <v>0</v>
      </c>
      <c r="L2243" s="74" t="e">
        <f t="shared" si="251"/>
        <v>#DIV/0!</v>
      </c>
      <c r="M2243" s="41">
        <f t="shared" si="252"/>
        <v>0</v>
      </c>
    </row>
    <row r="2244" spans="1:13" x14ac:dyDescent="0.2">
      <c r="A2244" s="5"/>
      <c r="B2244" s="4"/>
      <c r="C2244" s="4"/>
      <c r="D2244" s="4">
        <v>613311</v>
      </c>
      <c r="E2244" s="258"/>
      <c r="F2244" s="5" t="s">
        <v>206</v>
      </c>
      <c r="G2244" s="41">
        <v>5000</v>
      </c>
      <c r="H2244" s="41">
        <v>5000</v>
      </c>
      <c r="I2244" s="46"/>
      <c r="J2244" s="46"/>
      <c r="K2244" s="46">
        <f t="shared" si="250"/>
        <v>5000</v>
      </c>
      <c r="L2244" s="74">
        <f t="shared" si="251"/>
        <v>100</v>
      </c>
      <c r="M2244" s="41">
        <f t="shared" si="252"/>
        <v>0</v>
      </c>
    </row>
    <row r="2245" spans="1:13" x14ac:dyDescent="0.2">
      <c r="A2245" s="85"/>
      <c r="B2245" s="4"/>
      <c r="C2245" s="4"/>
      <c r="D2245" s="11">
        <v>613400</v>
      </c>
      <c r="E2245" s="257" t="s">
        <v>504</v>
      </c>
      <c r="F2245" s="10" t="s">
        <v>190</v>
      </c>
      <c r="G2245" s="45">
        <f>SUM(G2246:G2247)</f>
        <v>7000</v>
      </c>
      <c r="H2245" s="45">
        <f>SUM(H2246:H2247)</f>
        <v>7000</v>
      </c>
      <c r="I2245" s="45">
        <f>SUM(I2246:I2247)</f>
        <v>0</v>
      </c>
      <c r="J2245" s="45">
        <f>SUM(J2246:J2247)</f>
        <v>0</v>
      </c>
      <c r="K2245" s="47">
        <f t="shared" si="250"/>
        <v>7000</v>
      </c>
      <c r="L2245" s="73">
        <f t="shared" si="251"/>
        <v>100</v>
      </c>
      <c r="M2245" s="40">
        <f t="shared" si="252"/>
        <v>0</v>
      </c>
    </row>
    <row r="2246" spans="1:13" x14ac:dyDescent="0.2">
      <c r="A2246" s="3"/>
      <c r="B2246" s="4"/>
      <c r="C2246" s="4"/>
      <c r="D2246" s="4">
        <v>613410</v>
      </c>
      <c r="E2246" s="258"/>
      <c r="F2246" s="5" t="s">
        <v>191</v>
      </c>
      <c r="G2246" s="41">
        <v>6000</v>
      </c>
      <c r="H2246" s="41">
        <v>6000</v>
      </c>
      <c r="I2246" s="46"/>
      <c r="J2246" s="46"/>
      <c r="K2246" s="46">
        <f t="shared" si="250"/>
        <v>6000</v>
      </c>
      <c r="L2246" s="74">
        <f t="shared" si="251"/>
        <v>100</v>
      </c>
      <c r="M2246" s="41">
        <f t="shared" si="252"/>
        <v>0</v>
      </c>
    </row>
    <row r="2247" spans="1:13" x14ac:dyDescent="0.2">
      <c r="A2247" s="4"/>
      <c r="B2247" s="4"/>
      <c r="C2247" s="4"/>
      <c r="D2247" s="4">
        <v>613430</v>
      </c>
      <c r="E2247" s="258"/>
      <c r="F2247" s="5" t="s">
        <v>192</v>
      </c>
      <c r="G2247" s="41">
        <v>1000</v>
      </c>
      <c r="H2247" s="41">
        <v>1000</v>
      </c>
      <c r="I2247" s="46"/>
      <c r="J2247" s="46"/>
      <c r="K2247" s="46">
        <f t="shared" si="250"/>
        <v>1000</v>
      </c>
      <c r="L2247" s="74">
        <f t="shared" si="251"/>
        <v>100</v>
      </c>
      <c r="M2247" s="41">
        <f t="shared" si="252"/>
        <v>0</v>
      </c>
    </row>
    <row r="2248" spans="1:13" x14ac:dyDescent="0.2">
      <c r="A2248" s="4"/>
      <c r="B2248" s="4"/>
      <c r="C2248" s="4"/>
      <c r="D2248" s="11">
        <v>613500</v>
      </c>
      <c r="E2248" s="257" t="s">
        <v>504</v>
      </c>
      <c r="F2248" s="10" t="s">
        <v>26</v>
      </c>
      <c r="G2248" s="40">
        <v>5000</v>
      </c>
      <c r="H2248" s="40">
        <v>5000</v>
      </c>
      <c r="I2248" s="47"/>
      <c r="J2248" s="47"/>
      <c r="K2248" s="47">
        <f t="shared" si="250"/>
        <v>5000</v>
      </c>
      <c r="L2248" s="73">
        <f t="shared" si="251"/>
        <v>100</v>
      </c>
      <c r="M2248" s="40">
        <f t="shared" si="252"/>
        <v>0</v>
      </c>
    </row>
    <row r="2249" spans="1:13" x14ac:dyDescent="0.2">
      <c r="A2249" s="4"/>
      <c r="B2249" s="4"/>
      <c r="C2249" s="4"/>
      <c r="D2249" s="11">
        <v>613700</v>
      </c>
      <c r="E2249" s="257" t="s">
        <v>504</v>
      </c>
      <c r="F2249" s="10" t="s">
        <v>28</v>
      </c>
      <c r="G2249" s="40">
        <v>5000</v>
      </c>
      <c r="H2249" s="40">
        <v>5000</v>
      </c>
      <c r="I2249" s="47"/>
      <c r="J2249" s="47"/>
      <c r="K2249" s="47">
        <f t="shared" si="250"/>
        <v>5000</v>
      </c>
      <c r="L2249" s="73">
        <f t="shared" si="251"/>
        <v>100</v>
      </c>
      <c r="M2249" s="40">
        <f t="shared" si="252"/>
        <v>0</v>
      </c>
    </row>
    <row r="2250" spans="1:13" x14ac:dyDescent="0.2">
      <c r="A2250" s="4"/>
      <c r="B2250" s="4"/>
      <c r="C2250" s="4"/>
      <c r="D2250" s="11">
        <v>613800</v>
      </c>
      <c r="E2250" s="257" t="s">
        <v>504</v>
      </c>
      <c r="F2250" s="10" t="s">
        <v>201</v>
      </c>
      <c r="G2250" s="40">
        <v>2000</v>
      </c>
      <c r="H2250" s="40">
        <v>2000</v>
      </c>
      <c r="I2250" s="47"/>
      <c r="J2250" s="47"/>
      <c r="K2250" s="47">
        <f t="shared" si="250"/>
        <v>2000</v>
      </c>
      <c r="L2250" s="73">
        <f t="shared" si="251"/>
        <v>100</v>
      </c>
      <c r="M2250" s="40">
        <f t="shared" si="252"/>
        <v>0</v>
      </c>
    </row>
    <row r="2251" spans="1:13" ht="33.75" x14ac:dyDescent="0.2">
      <c r="A2251" s="4"/>
      <c r="B2251" s="4"/>
      <c r="C2251" s="4"/>
      <c r="D2251" s="11">
        <v>613900</v>
      </c>
      <c r="E2251" s="257" t="s">
        <v>504</v>
      </c>
      <c r="F2251" s="14" t="s">
        <v>284</v>
      </c>
      <c r="G2251" s="45">
        <f>SUM(G2252:G2259)</f>
        <v>32878</v>
      </c>
      <c r="H2251" s="45">
        <f>SUM(H2252:H2259)</f>
        <v>32878</v>
      </c>
      <c r="I2251" s="45">
        <f>SUM(I2252:I2259)</f>
        <v>0</v>
      </c>
      <c r="J2251" s="45">
        <f>SUM(J2252:J2259)</f>
        <v>0</v>
      </c>
      <c r="K2251" s="47">
        <f t="shared" ref="K2251:K2272" si="253">SUM(H2251:J2251)</f>
        <v>32878</v>
      </c>
      <c r="L2251" s="73">
        <f t="shared" ref="L2251:L2272" si="254">K2251/G2251*100</f>
        <v>100</v>
      </c>
      <c r="M2251" s="40">
        <f t="shared" ref="M2251:M2272" si="255">K2251-G2251</f>
        <v>0</v>
      </c>
    </row>
    <row r="2252" spans="1:13" x14ac:dyDescent="0.2">
      <c r="A2252" s="4"/>
      <c r="B2252" s="4"/>
      <c r="C2252" s="4"/>
      <c r="D2252" s="4">
        <v>613910</v>
      </c>
      <c r="E2252" s="258"/>
      <c r="F2252" s="5" t="s">
        <v>194</v>
      </c>
      <c r="G2252" s="41">
        <v>5000</v>
      </c>
      <c r="H2252" s="41">
        <v>5000</v>
      </c>
      <c r="I2252" s="46"/>
      <c r="J2252" s="46"/>
      <c r="K2252" s="46">
        <f t="shared" si="253"/>
        <v>5000</v>
      </c>
      <c r="L2252" s="74">
        <f t="shared" si="254"/>
        <v>100</v>
      </c>
      <c r="M2252" s="41">
        <f t="shared" si="255"/>
        <v>0</v>
      </c>
    </row>
    <row r="2253" spans="1:13" ht="12.75" customHeight="1" x14ac:dyDescent="0.2">
      <c r="A2253" s="4"/>
      <c r="B2253" s="5"/>
      <c r="C2253" s="4"/>
      <c r="D2253" s="4">
        <v>613914</v>
      </c>
      <c r="E2253" s="258"/>
      <c r="F2253" s="5" t="s">
        <v>195</v>
      </c>
      <c r="G2253" s="41">
        <v>4000</v>
      </c>
      <c r="H2253" s="41">
        <v>4000</v>
      </c>
      <c r="I2253" s="46"/>
      <c r="J2253" s="46"/>
      <c r="K2253" s="46">
        <f t="shared" si="253"/>
        <v>4000</v>
      </c>
      <c r="L2253" s="74">
        <f t="shared" si="254"/>
        <v>100</v>
      </c>
      <c r="M2253" s="41">
        <f t="shared" si="255"/>
        <v>0</v>
      </c>
    </row>
    <row r="2254" spans="1:13" x14ac:dyDescent="0.2">
      <c r="A2254" s="4"/>
      <c r="B2254" s="5"/>
      <c r="C2254" s="4"/>
      <c r="D2254" s="4">
        <v>613920</v>
      </c>
      <c r="E2254" s="258"/>
      <c r="F2254" s="5" t="s">
        <v>196</v>
      </c>
      <c r="G2254" s="41">
        <v>2000</v>
      </c>
      <c r="H2254" s="41">
        <v>2000</v>
      </c>
      <c r="I2254" s="46"/>
      <c r="J2254" s="46"/>
      <c r="K2254" s="46">
        <f t="shared" si="253"/>
        <v>2000</v>
      </c>
      <c r="L2254" s="74">
        <f t="shared" si="254"/>
        <v>100</v>
      </c>
      <c r="M2254" s="41">
        <f t="shared" si="255"/>
        <v>0</v>
      </c>
    </row>
    <row r="2255" spans="1:13" x14ac:dyDescent="0.2">
      <c r="A2255" s="4"/>
      <c r="B2255" s="85"/>
      <c r="C2255" s="4"/>
      <c r="D2255" s="18">
        <v>613974</v>
      </c>
      <c r="E2255" s="256"/>
      <c r="F2255" s="1" t="s">
        <v>250</v>
      </c>
      <c r="G2255" s="41">
        <v>15000</v>
      </c>
      <c r="H2255" s="41">
        <v>15000</v>
      </c>
      <c r="I2255" s="46"/>
      <c r="J2255" s="46"/>
      <c r="K2255" s="46">
        <f t="shared" si="253"/>
        <v>15000</v>
      </c>
      <c r="L2255" s="74">
        <f t="shared" si="254"/>
        <v>100</v>
      </c>
      <c r="M2255" s="41">
        <f t="shared" si="255"/>
        <v>0</v>
      </c>
    </row>
    <row r="2256" spans="1:13" ht="22.5" x14ac:dyDescent="0.2">
      <c r="A2256" s="4"/>
      <c r="B2256" s="5"/>
      <c r="C2256" s="4"/>
      <c r="D2256" s="4">
        <v>613976</v>
      </c>
      <c r="E2256" s="258"/>
      <c r="F2256" s="1" t="s">
        <v>322</v>
      </c>
      <c r="G2256" s="41"/>
      <c r="H2256" s="41"/>
      <c r="I2256" s="46"/>
      <c r="J2256" s="46"/>
      <c r="K2256" s="46">
        <f t="shared" si="253"/>
        <v>0</v>
      </c>
      <c r="L2256" s="74" t="e">
        <f t="shared" si="254"/>
        <v>#DIV/0!</v>
      </c>
      <c r="M2256" s="41">
        <f t="shared" si="255"/>
        <v>0</v>
      </c>
    </row>
    <row r="2257" spans="1:13" x14ac:dyDescent="0.2">
      <c r="A2257" s="4"/>
      <c r="B2257" s="3"/>
      <c r="C2257" s="4"/>
      <c r="D2257" s="4">
        <v>613980</v>
      </c>
      <c r="E2257" s="258"/>
      <c r="F2257" s="1" t="s">
        <v>261</v>
      </c>
      <c r="G2257" s="41">
        <v>3403</v>
      </c>
      <c r="H2257" s="41">
        <v>3403</v>
      </c>
      <c r="I2257" s="46"/>
      <c r="J2257" s="46"/>
      <c r="K2257" s="46">
        <f t="shared" si="253"/>
        <v>3403</v>
      </c>
      <c r="L2257" s="74">
        <f t="shared" si="254"/>
        <v>100</v>
      </c>
      <c r="M2257" s="41">
        <f t="shared" si="255"/>
        <v>0</v>
      </c>
    </row>
    <row r="2258" spans="1:13" ht="22.5" x14ac:dyDescent="0.2">
      <c r="A2258" s="4"/>
      <c r="B2258" s="4"/>
      <c r="C2258" s="4"/>
      <c r="D2258" s="4">
        <v>613983</v>
      </c>
      <c r="E2258" s="258"/>
      <c r="F2258" s="1" t="s">
        <v>252</v>
      </c>
      <c r="G2258" s="41">
        <v>1475</v>
      </c>
      <c r="H2258" s="41">
        <v>1475</v>
      </c>
      <c r="I2258" s="46"/>
      <c r="J2258" s="46"/>
      <c r="K2258" s="46">
        <f t="shared" si="253"/>
        <v>1475</v>
      </c>
      <c r="L2258" s="74">
        <f t="shared" si="254"/>
        <v>100</v>
      </c>
      <c r="M2258" s="41">
        <f t="shared" si="255"/>
        <v>0</v>
      </c>
    </row>
    <row r="2259" spans="1:13" x14ac:dyDescent="0.2">
      <c r="A2259" s="4"/>
      <c r="B2259" s="4"/>
      <c r="C2259" s="4"/>
      <c r="D2259" s="4">
        <v>613991</v>
      </c>
      <c r="E2259" s="258"/>
      <c r="F2259" s="1" t="s">
        <v>67</v>
      </c>
      <c r="G2259" s="41">
        <v>2000</v>
      </c>
      <c r="H2259" s="41">
        <v>2000</v>
      </c>
      <c r="I2259" s="46"/>
      <c r="J2259" s="46"/>
      <c r="K2259" s="46">
        <f t="shared" si="253"/>
        <v>2000</v>
      </c>
      <c r="L2259" s="74">
        <f t="shared" si="254"/>
        <v>100</v>
      </c>
      <c r="M2259" s="41">
        <f t="shared" si="255"/>
        <v>0</v>
      </c>
    </row>
    <row r="2260" spans="1:13" x14ac:dyDescent="0.2">
      <c r="A2260" s="4"/>
      <c r="B2260" s="4"/>
      <c r="C2260" s="4"/>
      <c r="D2260" s="11">
        <v>614000</v>
      </c>
      <c r="E2260" s="257"/>
      <c r="F2260" s="10" t="s">
        <v>30</v>
      </c>
      <c r="G2260" s="45">
        <f>SUM(G2261:G2263)</f>
        <v>1420000</v>
      </c>
      <c r="H2260" s="45">
        <f>SUM(H2261:H2263)</f>
        <v>1420000</v>
      </c>
      <c r="I2260" s="45">
        <f>SUM(I2261:I2263)</f>
        <v>0</v>
      </c>
      <c r="J2260" s="45">
        <f>SUM(J2261:J2263)</f>
        <v>0</v>
      </c>
      <c r="K2260" s="47">
        <f t="shared" si="253"/>
        <v>1420000</v>
      </c>
      <c r="L2260" s="73">
        <f t="shared" si="254"/>
        <v>100</v>
      </c>
      <c r="M2260" s="40">
        <f t="shared" si="255"/>
        <v>0</v>
      </c>
    </row>
    <row r="2261" spans="1:13" ht="45" x14ac:dyDescent="0.2">
      <c r="A2261" s="4"/>
      <c r="B2261" s="4"/>
      <c r="C2261" s="4"/>
      <c r="D2261" s="4">
        <v>614232</v>
      </c>
      <c r="E2261" s="279" t="s">
        <v>443</v>
      </c>
      <c r="F2261" s="1" t="s">
        <v>518</v>
      </c>
      <c r="G2261" s="41">
        <v>680000</v>
      </c>
      <c r="H2261" s="41">
        <v>680000</v>
      </c>
      <c r="I2261" s="46"/>
      <c r="J2261" s="46"/>
      <c r="K2261" s="46">
        <f t="shared" si="253"/>
        <v>680000</v>
      </c>
      <c r="L2261" s="74">
        <f t="shared" si="254"/>
        <v>100</v>
      </c>
      <c r="M2261" s="41">
        <f t="shared" si="255"/>
        <v>0</v>
      </c>
    </row>
    <row r="2262" spans="1:13" ht="22.5" x14ac:dyDescent="0.2">
      <c r="A2262" s="4"/>
      <c r="B2262" s="4"/>
      <c r="C2262" s="4"/>
      <c r="D2262" s="4">
        <v>614232</v>
      </c>
      <c r="E2262" s="258" t="s">
        <v>443</v>
      </c>
      <c r="F2262" s="1" t="s">
        <v>517</v>
      </c>
      <c r="G2262" s="41">
        <v>580000</v>
      </c>
      <c r="H2262" s="41">
        <v>580000</v>
      </c>
      <c r="I2262" s="46"/>
      <c r="J2262" s="46"/>
      <c r="K2262" s="46">
        <f t="shared" si="253"/>
        <v>580000</v>
      </c>
      <c r="L2262" s="74">
        <f t="shared" si="254"/>
        <v>100</v>
      </c>
      <c r="M2262" s="41">
        <f t="shared" si="255"/>
        <v>0</v>
      </c>
    </row>
    <row r="2263" spans="1:13" ht="22.5" x14ac:dyDescent="0.2">
      <c r="A2263" s="4"/>
      <c r="B2263" s="4"/>
      <c r="C2263" s="4"/>
      <c r="D2263" s="4">
        <v>614324</v>
      </c>
      <c r="E2263" s="279" t="s">
        <v>443</v>
      </c>
      <c r="F2263" s="1" t="s">
        <v>516</v>
      </c>
      <c r="G2263" s="41">
        <v>160000</v>
      </c>
      <c r="H2263" s="41">
        <v>160000</v>
      </c>
      <c r="I2263" s="46"/>
      <c r="J2263" s="46"/>
      <c r="K2263" s="46">
        <f t="shared" si="253"/>
        <v>160000</v>
      </c>
      <c r="L2263" s="74">
        <f t="shared" si="254"/>
        <v>100</v>
      </c>
      <c r="M2263" s="41">
        <f t="shared" si="255"/>
        <v>0</v>
      </c>
    </row>
    <row r="2264" spans="1:13" x14ac:dyDescent="0.2">
      <c r="A2264" s="4"/>
      <c r="B2264" s="4"/>
      <c r="C2264" s="4"/>
      <c r="D2264" s="11">
        <v>615000</v>
      </c>
      <c r="E2264" s="259" t="s">
        <v>445</v>
      </c>
      <c r="F2264" s="10" t="s">
        <v>111</v>
      </c>
      <c r="G2264" s="483">
        <f>SUM(G2265)</f>
        <v>1000000</v>
      </c>
      <c r="H2264" s="45">
        <f>SUM(H2265)</f>
        <v>980000</v>
      </c>
      <c r="I2264" s="45">
        <f>SUM(I2265)</f>
        <v>20000</v>
      </c>
      <c r="J2264" s="45">
        <f>SUM(J2265)</f>
        <v>0</v>
      </c>
      <c r="K2264" s="47">
        <f t="shared" si="253"/>
        <v>1000000</v>
      </c>
      <c r="L2264" s="73">
        <f t="shared" si="254"/>
        <v>100</v>
      </c>
      <c r="M2264" s="40">
        <f t="shared" si="255"/>
        <v>0</v>
      </c>
    </row>
    <row r="2265" spans="1:13" ht="22.5" x14ac:dyDescent="0.2">
      <c r="A2265" s="4"/>
      <c r="B2265" s="4"/>
      <c r="C2265" s="4"/>
      <c r="D2265" s="4">
        <v>615211</v>
      </c>
      <c r="E2265" s="279" t="s">
        <v>445</v>
      </c>
      <c r="F2265" s="1" t="s">
        <v>515</v>
      </c>
      <c r="G2265" s="41">
        <v>1000000</v>
      </c>
      <c r="H2265" s="41">
        <v>980000</v>
      </c>
      <c r="I2265" s="46">
        <v>20000</v>
      </c>
      <c r="J2265" s="46"/>
      <c r="K2265" s="46">
        <f t="shared" si="253"/>
        <v>1000000</v>
      </c>
      <c r="L2265" s="74">
        <f t="shared" si="254"/>
        <v>100</v>
      </c>
      <c r="M2265" s="41">
        <f t="shared" si="255"/>
        <v>0</v>
      </c>
    </row>
    <row r="2266" spans="1:13" x14ac:dyDescent="0.2">
      <c r="A2266" s="4"/>
      <c r="B2266" s="4"/>
      <c r="C2266" s="4"/>
      <c r="D2266" s="11">
        <v>616300</v>
      </c>
      <c r="E2266" s="258"/>
      <c r="F2266" s="14" t="s">
        <v>178</v>
      </c>
      <c r="G2266" s="40">
        <v>0</v>
      </c>
      <c r="H2266" s="40">
        <v>0</v>
      </c>
      <c r="I2266" s="47"/>
      <c r="J2266" s="47"/>
      <c r="K2266" s="47">
        <f t="shared" si="253"/>
        <v>0</v>
      </c>
      <c r="L2266" s="73" t="e">
        <f t="shared" si="254"/>
        <v>#DIV/0!</v>
      </c>
      <c r="M2266" s="40">
        <f t="shared" si="255"/>
        <v>0</v>
      </c>
    </row>
    <row r="2267" spans="1:13" x14ac:dyDescent="0.2">
      <c r="A2267" s="242"/>
      <c r="B2267" s="4"/>
      <c r="C2267" s="4"/>
      <c r="D2267" s="64">
        <v>820000</v>
      </c>
      <c r="E2267" s="259"/>
      <c r="F2267" s="65" t="s">
        <v>240</v>
      </c>
      <c r="G2267" s="84">
        <f>SUM(G2268:G2271)</f>
        <v>10000</v>
      </c>
      <c r="H2267" s="84">
        <f>SUM(H2268:H2271)</f>
        <v>10000</v>
      </c>
      <c r="I2267" s="84">
        <f>SUM(I2268:I2271)</f>
        <v>0</v>
      </c>
      <c r="J2267" s="84">
        <f>SUM(J2268:J2271)</f>
        <v>0</v>
      </c>
      <c r="K2267" s="84">
        <f t="shared" si="253"/>
        <v>10000</v>
      </c>
      <c r="L2267" s="76">
        <f t="shared" si="254"/>
        <v>100</v>
      </c>
      <c r="M2267" s="7">
        <f t="shared" si="255"/>
        <v>0</v>
      </c>
    </row>
    <row r="2268" spans="1:13" x14ac:dyDescent="0.2">
      <c r="A2268" s="244"/>
      <c r="B2268" s="4"/>
      <c r="C2268" s="4"/>
      <c r="D2268" s="18">
        <v>821310</v>
      </c>
      <c r="E2268" s="256" t="s">
        <v>504</v>
      </c>
      <c r="F2268" s="5" t="s">
        <v>229</v>
      </c>
      <c r="G2268" s="46">
        <v>10000</v>
      </c>
      <c r="H2268" s="46">
        <v>10000</v>
      </c>
      <c r="I2268" s="46"/>
      <c r="J2268" s="46"/>
      <c r="K2268" s="46">
        <f t="shared" si="253"/>
        <v>10000</v>
      </c>
      <c r="L2268" s="74">
        <f t="shared" si="254"/>
        <v>100</v>
      </c>
      <c r="M2268" s="41">
        <f t="shared" si="255"/>
        <v>0</v>
      </c>
    </row>
    <row r="2269" spans="1:13" x14ac:dyDescent="0.2">
      <c r="A2269" s="5"/>
      <c r="B2269" s="4"/>
      <c r="C2269" s="4"/>
      <c r="D2269" s="18">
        <v>821320</v>
      </c>
      <c r="E2269" s="256" t="s">
        <v>504</v>
      </c>
      <c r="F2269" s="5" t="s">
        <v>230</v>
      </c>
      <c r="G2269" s="46"/>
      <c r="H2269" s="46">
        <v>0</v>
      </c>
      <c r="I2269" s="46"/>
      <c r="J2269" s="46"/>
      <c r="K2269" s="46">
        <f t="shared" si="253"/>
        <v>0</v>
      </c>
      <c r="L2269" s="74" t="e">
        <f t="shared" si="254"/>
        <v>#DIV/0!</v>
      </c>
      <c r="M2269" s="41">
        <f t="shared" si="255"/>
        <v>0</v>
      </c>
    </row>
    <row r="2270" spans="1:13" x14ac:dyDescent="0.2">
      <c r="A2270" s="5"/>
      <c r="B2270" s="4"/>
      <c r="C2270" s="4"/>
      <c r="D2270" s="4">
        <v>821624</v>
      </c>
      <c r="E2270" s="258"/>
      <c r="F2270" s="5" t="s">
        <v>44</v>
      </c>
      <c r="G2270" s="41">
        <v>0</v>
      </c>
      <c r="H2270" s="41"/>
      <c r="I2270" s="46"/>
      <c r="J2270" s="46"/>
      <c r="K2270" s="46">
        <f t="shared" si="253"/>
        <v>0</v>
      </c>
      <c r="L2270" s="74" t="e">
        <f t="shared" si="254"/>
        <v>#DIV/0!</v>
      </c>
      <c r="M2270" s="41">
        <f t="shared" si="255"/>
        <v>0</v>
      </c>
    </row>
    <row r="2271" spans="1:13" x14ac:dyDescent="0.2">
      <c r="A2271" s="4"/>
      <c r="B2271" s="4"/>
      <c r="C2271" s="4"/>
      <c r="D2271" s="4">
        <v>823300</v>
      </c>
      <c r="E2271" s="258"/>
      <c r="F2271" s="5" t="s">
        <v>182</v>
      </c>
      <c r="G2271" s="55">
        <v>0</v>
      </c>
      <c r="H2271" s="55"/>
      <c r="I2271" s="82"/>
      <c r="J2271" s="82"/>
      <c r="K2271" s="46">
        <f t="shared" si="253"/>
        <v>0</v>
      </c>
      <c r="L2271" s="74" t="e">
        <f t="shared" si="254"/>
        <v>#DIV/0!</v>
      </c>
      <c r="M2271" s="41">
        <f t="shared" si="255"/>
        <v>0</v>
      </c>
    </row>
    <row r="2272" spans="1:13" x14ac:dyDescent="0.2">
      <c r="A2272" s="4"/>
      <c r="B2272" s="4"/>
      <c r="C2272" s="4"/>
      <c r="D2272" s="4"/>
      <c r="E2272" s="258"/>
      <c r="F2272" s="2" t="s">
        <v>46</v>
      </c>
      <c r="G2272" s="89">
        <v>13</v>
      </c>
      <c r="H2272" s="89">
        <v>13</v>
      </c>
      <c r="I2272" s="90"/>
      <c r="J2272" s="90"/>
      <c r="K2272" s="84">
        <f t="shared" si="253"/>
        <v>13</v>
      </c>
      <c r="L2272" s="76">
        <f t="shared" si="254"/>
        <v>100</v>
      </c>
      <c r="M2272" s="7">
        <f t="shared" si="255"/>
        <v>0</v>
      </c>
    </row>
    <row r="2273" spans="1:13" ht="9" customHeight="1" x14ac:dyDescent="0.2">
      <c r="A2273" s="242"/>
      <c r="B2273" s="212"/>
      <c r="C2273" s="212"/>
      <c r="E2273" s="274"/>
      <c r="G2273" s="51"/>
      <c r="H2273" s="51"/>
      <c r="I2273" s="51"/>
      <c r="J2273" s="51"/>
      <c r="K2273" s="51"/>
      <c r="L2273" s="31"/>
      <c r="M2273" s="22"/>
    </row>
    <row r="2274" spans="1:13" ht="5.25" customHeight="1" x14ac:dyDescent="0.2">
      <c r="A2274" s="244"/>
      <c r="B2274" s="28"/>
      <c r="C2274" s="28"/>
      <c r="E2274" s="274"/>
      <c r="G2274" s="57"/>
      <c r="H2274" s="57"/>
      <c r="I2274" s="57"/>
      <c r="J2274" s="57"/>
      <c r="K2274" s="57"/>
      <c r="L2274" s="35"/>
      <c r="M2274" s="23"/>
    </row>
    <row r="2275" spans="1:13" ht="12.75" customHeight="1" x14ac:dyDescent="0.2">
      <c r="A2275" s="5" t="s">
        <v>48</v>
      </c>
      <c r="B2275" s="5" t="s">
        <v>49</v>
      </c>
      <c r="C2275" s="5" t="s">
        <v>50</v>
      </c>
      <c r="D2275" s="3" t="s">
        <v>7</v>
      </c>
      <c r="E2275" s="81" t="s">
        <v>130</v>
      </c>
      <c r="F2275" s="3" t="s">
        <v>51</v>
      </c>
      <c r="G2275" s="520" t="s">
        <v>557</v>
      </c>
      <c r="H2275" s="514" t="s">
        <v>328</v>
      </c>
      <c r="I2275" s="514" t="s">
        <v>500</v>
      </c>
      <c r="J2275" s="516" t="s">
        <v>324</v>
      </c>
      <c r="K2275" s="512" t="s">
        <v>583</v>
      </c>
      <c r="L2275" s="15" t="s">
        <v>52</v>
      </c>
      <c r="M2275" s="3" t="s">
        <v>123</v>
      </c>
    </row>
    <row r="2276" spans="1:13" ht="31.5" customHeight="1" x14ac:dyDescent="0.2">
      <c r="A2276" s="5" t="s">
        <v>53</v>
      </c>
      <c r="B2276" s="5"/>
      <c r="C2276" s="5" t="s">
        <v>54</v>
      </c>
      <c r="D2276" s="3" t="s">
        <v>11</v>
      </c>
      <c r="E2276" s="81" t="s">
        <v>131</v>
      </c>
      <c r="F2276" s="3" t="s">
        <v>55</v>
      </c>
      <c r="G2276" s="522"/>
      <c r="H2276" s="515"/>
      <c r="I2276" s="513"/>
      <c r="J2276" s="517"/>
      <c r="K2276" s="523"/>
      <c r="L2276" s="15" t="s">
        <v>325</v>
      </c>
      <c r="M2276" s="3" t="s">
        <v>326</v>
      </c>
    </row>
    <row r="2277" spans="1:13" x14ac:dyDescent="0.2">
      <c r="A2277" s="4">
        <v>1</v>
      </c>
      <c r="B2277" s="4">
        <v>2</v>
      </c>
      <c r="C2277" s="85">
        <v>3</v>
      </c>
      <c r="D2277" s="85">
        <v>4</v>
      </c>
      <c r="E2277" s="275">
        <v>5</v>
      </c>
      <c r="F2277" s="85">
        <v>6</v>
      </c>
      <c r="G2277" s="85">
        <v>7</v>
      </c>
      <c r="H2277" s="85">
        <v>8</v>
      </c>
      <c r="I2277" s="85">
        <v>9</v>
      </c>
      <c r="J2277" s="85">
        <v>10</v>
      </c>
      <c r="K2277" s="209" t="s">
        <v>327</v>
      </c>
      <c r="L2277" s="86">
        <v>12</v>
      </c>
      <c r="M2277" s="85">
        <v>13</v>
      </c>
    </row>
    <row r="2278" spans="1:13" x14ac:dyDescent="0.2">
      <c r="A2278" s="4">
        <v>21</v>
      </c>
      <c r="B2278" s="4"/>
      <c r="C2278" s="5"/>
      <c r="D2278" s="3"/>
      <c r="E2278" s="81"/>
      <c r="F2278" s="62" t="s">
        <v>214</v>
      </c>
      <c r="G2278" s="41"/>
      <c r="H2278" s="41"/>
      <c r="I2278" s="46"/>
      <c r="J2278" s="46"/>
      <c r="K2278" s="46"/>
      <c r="L2278" s="27"/>
      <c r="M2278" s="5"/>
    </row>
    <row r="2279" spans="1:13" x14ac:dyDescent="0.2">
      <c r="A2279" s="4"/>
      <c r="B2279" s="3" t="s">
        <v>57</v>
      </c>
      <c r="C2279" s="3" t="s">
        <v>58</v>
      </c>
      <c r="D2279" s="3"/>
      <c r="E2279" s="81"/>
      <c r="F2279" s="100" t="s">
        <v>119</v>
      </c>
      <c r="G2279" s="41"/>
      <c r="H2279" s="41"/>
      <c r="I2279" s="46"/>
      <c r="J2279" s="46"/>
      <c r="K2279" s="46"/>
      <c r="L2279" s="27"/>
      <c r="M2279" s="5"/>
    </row>
    <row r="2280" spans="1:13" x14ac:dyDescent="0.2">
      <c r="A2280" s="4"/>
      <c r="B2280" s="4"/>
      <c r="C2280" s="4"/>
      <c r="D2280" s="4"/>
      <c r="E2280" s="258"/>
      <c r="F2280" s="2" t="s">
        <v>275</v>
      </c>
      <c r="G2280" s="88">
        <f>SUM(G2281+G2325)</f>
        <v>842181</v>
      </c>
      <c r="H2280" s="88">
        <f>SUM(H2281+H2325)</f>
        <v>842181</v>
      </c>
      <c r="I2280" s="88">
        <f>SUM(I2281+I2325)</f>
        <v>0</v>
      </c>
      <c r="J2280" s="88">
        <f>SUM(J2281+J2325)</f>
        <v>0</v>
      </c>
      <c r="K2280" s="87">
        <f>SUM(H2280:J2280)</f>
        <v>842181</v>
      </c>
      <c r="L2280" s="76">
        <f t="shared" ref="L2280:L2311" si="256">K2280/G2280*100</f>
        <v>100</v>
      </c>
      <c r="M2280" s="7">
        <f t="shared" ref="M2280:M2311" si="257">K2280-G2280</f>
        <v>0</v>
      </c>
    </row>
    <row r="2281" spans="1:13" x14ac:dyDescent="0.2">
      <c r="A2281" s="4"/>
      <c r="B2281" s="4"/>
      <c r="C2281" s="4"/>
      <c r="D2281" s="64">
        <v>610000</v>
      </c>
      <c r="E2281" s="259"/>
      <c r="F2281" s="65" t="s">
        <v>242</v>
      </c>
      <c r="G2281" s="7">
        <f>SUM(G2282+G2295+G2296+G2321+G2323)</f>
        <v>788681</v>
      </c>
      <c r="H2281" s="7">
        <f>SUM(H2282+H2295+H2296+H2321+H2323)</f>
        <v>788681</v>
      </c>
      <c r="I2281" s="7">
        <f t="shared" ref="I2281:K2281" si="258">SUM(I2282+I2295+I2296+I2321+I2323)</f>
        <v>0</v>
      </c>
      <c r="J2281" s="7">
        <f t="shared" si="258"/>
        <v>0</v>
      </c>
      <c r="K2281" s="7">
        <f t="shared" si="258"/>
        <v>788681</v>
      </c>
      <c r="L2281" s="76">
        <f t="shared" si="256"/>
        <v>100</v>
      </c>
      <c r="M2281" s="7">
        <f t="shared" si="257"/>
        <v>0</v>
      </c>
    </row>
    <row r="2282" spans="1:13" x14ac:dyDescent="0.2">
      <c r="A2282" s="4"/>
      <c r="B2282" s="4"/>
      <c r="C2282" s="4"/>
      <c r="D2282" s="9">
        <v>611000</v>
      </c>
      <c r="E2282" s="259"/>
      <c r="F2282" s="10" t="s">
        <v>13</v>
      </c>
      <c r="G2282" s="40">
        <f>SUM(G2283+G2287)</f>
        <v>200590</v>
      </c>
      <c r="H2282" s="40">
        <f>SUM(H2283+H2287)</f>
        <v>200590</v>
      </c>
      <c r="I2282" s="40">
        <f>SUM(I2283+I2287)</f>
        <v>0</v>
      </c>
      <c r="J2282" s="40">
        <f>SUM(J2283+J2287)</f>
        <v>0</v>
      </c>
      <c r="K2282" s="50">
        <f t="shared" ref="K2282:K2320" si="259">SUM(H2282:J2282)</f>
        <v>200590</v>
      </c>
      <c r="L2282" s="73">
        <f t="shared" si="256"/>
        <v>100</v>
      </c>
      <c r="M2282" s="40">
        <f t="shared" si="257"/>
        <v>0</v>
      </c>
    </row>
    <row r="2283" spans="1:13" x14ac:dyDescent="0.2">
      <c r="A2283" s="4"/>
      <c r="B2283" s="4"/>
      <c r="C2283" s="4"/>
      <c r="D2283" s="11">
        <v>611100</v>
      </c>
      <c r="E2283" s="257" t="s">
        <v>418</v>
      </c>
      <c r="F2283" s="10" t="s">
        <v>317</v>
      </c>
      <c r="G2283" s="40">
        <f>SUM(G2284:G2286)</f>
        <v>162835</v>
      </c>
      <c r="H2283" s="40">
        <f>SUM(H2284:H2286)</f>
        <v>162835</v>
      </c>
      <c r="I2283" s="40">
        <f>SUM(I2284:I2286)</f>
        <v>0</v>
      </c>
      <c r="J2283" s="40">
        <f>SUM(J2284:J2286)</f>
        <v>0</v>
      </c>
      <c r="K2283" s="50">
        <f t="shared" si="259"/>
        <v>162835</v>
      </c>
      <c r="L2283" s="73">
        <f t="shared" si="256"/>
        <v>100</v>
      </c>
      <c r="M2283" s="40">
        <f t="shared" si="257"/>
        <v>0</v>
      </c>
    </row>
    <row r="2284" spans="1:13" x14ac:dyDescent="0.2">
      <c r="A2284" s="4"/>
      <c r="B2284" s="4"/>
      <c r="C2284" s="4"/>
      <c r="D2284" s="12">
        <v>611110</v>
      </c>
      <c r="E2284" s="255"/>
      <c r="F2284" s="5" t="s">
        <v>255</v>
      </c>
      <c r="G2284" s="41">
        <v>105399</v>
      </c>
      <c r="H2284" s="41">
        <v>105399</v>
      </c>
      <c r="I2284" s="46"/>
      <c r="J2284" s="46"/>
      <c r="K2284" s="83">
        <f t="shared" si="259"/>
        <v>105399</v>
      </c>
      <c r="L2284" s="74">
        <f t="shared" si="256"/>
        <v>100</v>
      </c>
      <c r="M2284" s="41">
        <f t="shared" si="257"/>
        <v>0</v>
      </c>
    </row>
    <row r="2285" spans="1:13" x14ac:dyDescent="0.2">
      <c r="A2285" s="4"/>
      <c r="B2285" s="4"/>
      <c r="C2285" s="4"/>
      <c r="D2285" s="12">
        <v>611130</v>
      </c>
      <c r="E2285" s="255"/>
      <c r="F2285" s="5" t="s">
        <v>14</v>
      </c>
      <c r="G2285" s="41">
        <v>50479</v>
      </c>
      <c r="H2285" s="41">
        <v>50479</v>
      </c>
      <c r="I2285" s="46"/>
      <c r="J2285" s="46"/>
      <c r="K2285" s="83">
        <f t="shared" si="259"/>
        <v>50479</v>
      </c>
      <c r="L2285" s="74">
        <f t="shared" si="256"/>
        <v>100</v>
      </c>
      <c r="M2285" s="41">
        <f t="shared" si="257"/>
        <v>0</v>
      </c>
    </row>
    <row r="2286" spans="1:13" x14ac:dyDescent="0.2">
      <c r="A2286" s="4"/>
      <c r="B2286" s="4"/>
      <c r="C2286" s="4"/>
      <c r="D2286" s="12">
        <v>611155</v>
      </c>
      <c r="E2286" s="255"/>
      <c r="F2286" s="5" t="s">
        <v>18</v>
      </c>
      <c r="G2286" s="41">
        <v>6957</v>
      </c>
      <c r="H2286" s="41">
        <v>6957</v>
      </c>
      <c r="I2286" s="46"/>
      <c r="J2286" s="46"/>
      <c r="K2286" s="83">
        <f t="shared" si="259"/>
        <v>6957</v>
      </c>
      <c r="L2286" s="74">
        <f t="shared" si="256"/>
        <v>100</v>
      </c>
      <c r="M2286" s="41">
        <f t="shared" si="257"/>
        <v>0</v>
      </c>
    </row>
    <row r="2287" spans="1:13" x14ac:dyDescent="0.2">
      <c r="A2287" s="4"/>
      <c r="B2287" s="4"/>
      <c r="C2287" s="4"/>
      <c r="D2287" s="11">
        <v>611200</v>
      </c>
      <c r="E2287" s="257" t="s">
        <v>418</v>
      </c>
      <c r="F2287" s="10" t="s">
        <v>318</v>
      </c>
      <c r="G2287" s="45">
        <f>SUM(G2288:G2294)</f>
        <v>37755</v>
      </c>
      <c r="H2287" s="45">
        <f>SUM(H2288:H2294)</f>
        <v>37755</v>
      </c>
      <c r="I2287" s="45">
        <f>SUM(I2288:I2294)</f>
        <v>0</v>
      </c>
      <c r="J2287" s="45">
        <f>SUM(J2288:J2294)</f>
        <v>0</v>
      </c>
      <c r="K2287" s="50">
        <f t="shared" si="259"/>
        <v>37755</v>
      </c>
      <c r="L2287" s="73">
        <f t="shared" si="256"/>
        <v>100</v>
      </c>
      <c r="M2287" s="40">
        <f t="shared" si="257"/>
        <v>0</v>
      </c>
    </row>
    <row r="2288" spans="1:13" x14ac:dyDescent="0.2">
      <c r="A2288" s="4"/>
      <c r="B2288" s="4"/>
      <c r="C2288" s="4"/>
      <c r="D2288" s="12">
        <v>611211</v>
      </c>
      <c r="E2288" s="255"/>
      <c r="F2288" s="5" t="s">
        <v>310</v>
      </c>
      <c r="G2288" s="41">
        <v>1000</v>
      </c>
      <c r="H2288" s="41">
        <v>1000</v>
      </c>
      <c r="I2288" s="46"/>
      <c r="J2288" s="46"/>
      <c r="K2288" s="83">
        <f t="shared" si="259"/>
        <v>1000</v>
      </c>
      <c r="L2288" s="74">
        <f t="shared" si="256"/>
        <v>100</v>
      </c>
      <c r="M2288" s="41">
        <f t="shared" si="257"/>
        <v>0</v>
      </c>
    </row>
    <row r="2289" spans="1:13" x14ac:dyDescent="0.2">
      <c r="A2289" s="4"/>
      <c r="B2289" s="4"/>
      <c r="C2289" s="4"/>
      <c r="D2289" s="12">
        <v>611214</v>
      </c>
      <c r="E2289" s="255"/>
      <c r="F2289" s="5" t="s">
        <v>142</v>
      </c>
      <c r="G2289" s="41"/>
      <c r="H2289" s="41"/>
      <c r="I2289" s="46"/>
      <c r="J2289" s="46"/>
      <c r="K2289" s="83">
        <f t="shared" si="259"/>
        <v>0</v>
      </c>
      <c r="L2289" s="74" t="e">
        <f t="shared" si="256"/>
        <v>#DIV/0!</v>
      </c>
      <c r="M2289" s="41">
        <f t="shared" si="257"/>
        <v>0</v>
      </c>
    </row>
    <row r="2290" spans="1:13" x14ac:dyDescent="0.2">
      <c r="A2290" s="4"/>
      <c r="B2290" s="4"/>
      <c r="C2290" s="4"/>
      <c r="D2290" s="12">
        <v>611216</v>
      </c>
      <c r="E2290" s="255"/>
      <c r="F2290" s="5" t="s">
        <v>143</v>
      </c>
      <c r="G2290" s="41"/>
      <c r="H2290" s="41"/>
      <c r="I2290" s="46"/>
      <c r="J2290" s="46"/>
      <c r="K2290" s="83">
        <f t="shared" si="259"/>
        <v>0</v>
      </c>
      <c r="L2290" s="74" t="e">
        <f t="shared" si="256"/>
        <v>#DIV/0!</v>
      </c>
      <c r="M2290" s="41">
        <f t="shared" si="257"/>
        <v>0</v>
      </c>
    </row>
    <row r="2291" spans="1:13" x14ac:dyDescent="0.2">
      <c r="A2291" s="4"/>
      <c r="B2291" s="4"/>
      <c r="C2291" s="4"/>
      <c r="D2291" s="12">
        <v>611221</v>
      </c>
      <c r="E2291" s="255"/>
      <c r="F2291" s="5" t="s">
        <v>15</v>
      </c>
      <c r="G2291" s="41">
        <v>19360</v>
      </c>
      <c r="H2291" s="41">
        <v>19360</v>
      </c>
      <c r="I2291" s="46"/>
      <c r="J2291" s="46"/>
      <c r="K2291" s="83">
        <f t="shared" si="259"/>
        <v>19360</v>
      </c>
      <c r="L2291" s="74">
        <f t="shared" si="256"/>
        <v>100</v>
      </c>
      <c r="M2291" s="41">
        <f t="shared" si="257"/>
        <v>0</v>
      </c>
    </row>
    <row r="2292" spans="1:13" x14ac:dyDescent="0.2">
      <c r="A2292" s="4"/>
      <c r="B2292" s="4"/>
      <c r="C2292" s="4"/>
      <c r="D2292" s="4">
        <v>611224</v>
      </c>
      <c r="E2292" s="258"/>
      <c r="F2292" s="5" t="s">
        <v>16</v>
      </c>
      <c r="G2292" s="41">
        <v>3895</v>
      </c>
      <c r="H2292" s="41">
        <v>3895</v>
      </c>
      <c r="I2292" s="46"/>
      <c r="J2292" s="46"/>
      <c r="K2292" s="83">
        <f t="shared" si="259"/>
        <v>3895</v>
      </c>
      <c r="L2292" s="74">
        <f t="shared" si="256"/>
        <v>100</v>
      </c>
      <c r="M2292" s="41">
        <f t="shared" si="257"/>
        <v>0</v>
      </c>
    </row>
    <row r="2293" spans="1:13" x14ac:dyDescent="0.2">
      <c r="A2293" s="4"/>
      <c r="B2293" s="4"/>
      <c r="C2293" s="4"/>
      <c r="D2293" s="4">
        <v>611225</v>
      </c>
      <c r="E2293" s="258"/>
      <c r="F2293" s="5" t="s">
        <v>17</v>
      </c>
      <c r="G2293" s="41">
        <v>9500</v>
      </c>
      <c r="H2293" s="41">
        <v>9500</v>
      </c>
      <c r="I2293" s="46"/>
      <c r="J2293" s="46"/>
      <c r="K2293" s="83">
        <f t="shared" si="259"/>
        <v>9500</v>
      </c>
      <c r="L2293" s="74">
        <f t="shared" si="256"/>
        <v>100</v>
      </c>
      <c r="M2293" s="41">
        <f t="shared" si="257"/>
        <v>0</v>
      </c>
    </row>
    <row r="2294" spans="1:13" x14ac:dyDescent="0.2">
      <c r="A2294" s="4"/>
      <c r="B2294" s="4"/>
      <c r="C2294" s="4"/>
      <c r="D2294" s="4">
        <v>611227</v>
      </c>
      <c r="E2294" s="258"/>
      <c r="F2294" s="5" t="s">
        <v>19</v>
      </c>
      <c r="G2294" s="41">
        <v>4000</v>
      </c>
      <c r="H2294" s="41">
        <v>4000</v>
      </c>
      <c r="I2294" s="46"/>
      <c r="J2294" s="46"/>
      <c r="K2294" s="83">
        <f t="shared" si="259"/>
        <v>4000</v>
      </c>
      <c r="L2294" s="74">
        <f t="shared" si="256"/>
        <v>100</v>
      </c>
      <c r="M2294" s="41">
        <f t="shared" si="257"/>
        <v>0</v>
      </c>
    </row>
    <row r="2295" spans="1:13" x14ac:dyDescent="0.2">
      <c r="A2295" s="4"/>
      <c r="B2295" s="4"/>
      <c r="C2295" s="4"/>
      <c r="D2295" s="9">
        <v>612100</v>
      </c>
      <c r="E2295" s="259" t="s">
        <v>418</v>
      </c>
      <c r="F2295" s="10" t="s">
        <v>20</v>
      </c>
      <c r="G2295" s="40">
        <v>8142</v>
      </c>
      <c r="H2295" s="40">
        <v>8142</v>
      </c>
      <c r="I2295" s="47"/>
      <c r="J2295" s="47"/>
      <c r="K2295" s="50">
        <f t="shared" si="259"/>
        <v>8142</v>
      </c>
      <c r="L2295" s="73">
        <f t="shared" si="256"/>
        <v>100</v>
      </c>
      <c r="M2295" s="40">
        <f t="shared" si="257"/>
        <v>0</v>
      </c>
    </row>
    <row r="2296" spans="1:13" x14ac:dyDescent="0.2">
      <c r="A2296" s="4"/>
      <c r="B2296" s="4"/>
      <c r="C2296" s="4"/>
      <c r="D2296" s="9">
        <v>613000</v>
      </c>
      <c r="E2296" s="259"/>
      <c r="F2296" s="10" t="s">
        <v>185</v>
      </c>
      <c r="G2296" s="45">
        <f>SUM(G2297+G2300+G2303+G2306+G2309+G2310+G2311+G2312)</f>
        <v>14929</v>
      </c>
      <c r="H2296" s="45">
        <f>SUM(H2297+H2300+H2303+H2306+H2309+H2310+H2311+H2312)</f>
        <v>14929</v>
      </c>
      <c r="I2296" s="45">
        <f>SUM(I2297+I2300+I2303+I2306+I2309+I2310+I2311+I2312)</f>
        <v>0</v>
      </c>
      <c r="J2296" s="45">
        <f>SUM(J2297+J2300+J2303+J2306+J2309+J2310+J2311+J2312)</f>
        <v>0</v>
      </c>
      <c r="K2296" s="50">
        <f t="shared" si="259"/>
        <v>14929</v>
      </c>
      <c r="L2296" s="73">
        <f t="shared" si="256"/>
        <v>100</v>
      </c>
      <c r="M2296" s="40">
        <f t="shared" si="257"/>
        <v>0</v>
      </c>
    </row>
    <row r="2297" spans="1:13" x14ac:dyDescent="0.2">
      <c r="A2297" s="4"/>
      <c r="B2297" s="4"/>
      <c r="C2297" s="4"/>
      <c r="D2297" s="11">
        <v>613100</v>
      </c>
      <c r="E2297" s="257" t="s">
        <v>418</v>
      </c>
      <c r="F2297" s="10" t="s">
        <v>175</v>
      </c>
      <c r="G2297" s="45">
        <f>SUM(G2298:G2299)</f>
        <v>750</v>
      </c>
      <c r="H2297" s="45">
        <f>SUM(H2298:H2299)</f>
        <v>750</v>
      </c>
      <c r="I2297" s="45">
        <f>SUM(I2298:I2299)</f>
        <v>0</v>
      </c>
      <c r="J2297" s="45">
        <f>SUM(J2298:J2299)</f>
        <v>0</v>
      </c>
      <c r="K2297" s="50">
        <f t="shared" si="259"/>
        <v>750</v>
      </c>
      <c r="L2297" s="73">
        <f t="shared" si="256"/>
        <v>100</v>
      </c>
      <c r="M2297" s="40">
        <f t="shared" si="257"/>
        <v>0</v>
      </c>
    </row>
    <row r="2298" spans="1:13" x14ac:dyDescent="0.2">
      <c r="A2298" s="4"/>
      <c r="B2298" s="4"/>
      <c r="C2298" s="4"/>
      <c r="D2298" s="4">
        <v>613110</v>
      </c>
      <c r="E2298" s="258"/>
      <c r="F2298" s="5" t="s">
        <v>174</v>
      </c>
      <c r="G2298" s="41">
        <v>750</v>
      </c>
      <c r="H2298" s="41">
        <v>750</v>
      </c>
      <c r="I2298" s="46"/>
      <c r="J2298" s="46"/>
      <c r="K2298" s="83">
        <f t="shared" si="259"/>
        <v>750</v>
      </c>
      <c r="L2298" s="74">
        <f t="shared" si="256"/>
        <v>100</v>
      </c>
      <c r="M2298" s="41">
        <f t="shared" si="257"/>
        <v>0</v>
      </c>
    </row>
    <row r="2299" spans="1:13" x14ac:dyDescent="0.2">
      <c r="A2299" s="4"/>
      <c r="B2299" s="4"/>
      <c r="C2299" s="4"/>
      <c r="D2299" s="4">
        <v>613120</v>
      </c>
      <c r="E2299" s="258"/>
      <c r="F2299" s="5" t="s">
        <v>22</v>
      </c>
      <c r="G2299" s="41">
        <v>0</v>
      </c>
      <c r="H2299" s="41"/>
      <c r="I2299" s="46"/>
      <c r="J2299" s="46"/>
      <c r="K2299" s="83">
        <f t="shared" si="259"/>
        <v>0</v>
      </c>
      <c r="L2299" s="74" t="e">
        <f t="shared" si="256"/>
        <v>#DIV/0!</v>
      </c>
      <c r="M2299" s="41">
        <f t="shared" si="257"/>
        <v>0</v>
      </c>
    </row>
    <row r="2300" spans="1:13" x14ac:dyDescent="0.2">
      <c r="A2300" s="4"/>
      <c r="B2300" s="4"/>
      <c r="C2300" s="4"/>
      <c r="D2300" s="11">
        <v>613200</v>
      </c>
      <c r="E2300" s="257" t="s">
        <v>418</v>
      </c>
      <c r="F2300" s="10" t="s">
        <v>186</v>
      </c>
      <c r="G2300" s="45">
        <f>SUM(G2301:G2302)</f>
        <v>0</v>
      </c>
      <c r="H2300" s="45">
        <f>SUM(H2301:H2302)</f>
        <v>0</v>
      </c>
      <c r="I2300" s="45">
        <f>SUM(I2301:I2302)</f>
        <v>0</v>
      </c>
      <c r="J2300" s="45">
        <f>SUM(J2301:J2302)</f>
        <v>0</v>
      </c>
      <c r="K2300" s="50">
        <f t="shared" si="259"/>
        <v>0</v>
      </c>
      <c r="L2300" s="73" t="e">
        <f t="shared" si="256"/>
        <v>#DIV/0!</v>
      </c>
      <c r="M2300" s="40">
        <f t="shared" si="257"/>
        <v>0</v>
      </c>
    </row>
    <row r="2301" spans="1:13" x14ac:dyDescent="0.2">
      <c r="A2301" s="4"/>
      <c r="B2301" s="4"/>
      <c r="C2301" s="4"/>
      <c r="D2301" s="4">
        <v>613211</v>
      </c>
      <c r="E2301" s="258"/>
      <c r="F2301" s="5" t="s">
        <v>187</v>
      </c>
      <c r="G2301" s="41">
        <v>0</v>
      </c>
      <c r="H2301" s="41">
        <v>0</v>
      </c>
      <c r="I2301" s="46"/>
      <c r="J2301" s="46"/>
      <c r="K2301" s="83">
        <f t="shared" si="259"/>
        <v>0</v>
      </c>
      <c r="L2301" s="74" t="e">
        <f t="shared" si="256"/>
        <v>#DIV/0!</v>
      </c>
      <c r="M2301" s="41">
        <f t="shared" si="257"/>
        <v>0</v>
      </c>
    </row>
    <row r="2302" spans="1:13" x14ac:dyDescent="0.2">
      <c r="A2302" s="4"/>
      <c r="B2302" s="4"/>
      <c r="C2302" s="4"/>
      <c r="D2302" s="4">
        <v>613212</v>
      </c>
      <c r="E2302" s="258"/>
      <c r="F2302" s="5" t="s">
        <v>188</v>
      </c>
      <c r="G2302" s="41">
        <v>0</v>
      </c>
      <c r="H2302" s="41">
        <v>0</v>
      </c>
      <c r="I2302" s="46"/>
      <c r="J2302" s="46"/>
      <c r="K2302" s="83">
        <f t="shared" si="259"/>
        <v>0</v>
      </c>
      <c r="L2302" s="74" t="e">
        <f t="shared" si="256"/>
        <v>#DIV/0!</v>
      </c>
      <c r="M2302" s="41">
        <f t="shared" si="257"/>
        <v>0</v>
      </c>
    </row>
    <row r="2303" spans="1:13" x14ac:dyDescent="0.2">
      <c r="A2303" s="4"/>
      <c r="B2303" s="4"/>
      <c r="C2303" s="4"/>
      <c r="D2303" s="11">
        <v>613300</v>
      </c>
      <c r="E2303" s="257" t="s">
        <v>418</v>
      </c>
      <c r="F2303" s="10" t="s">
        <v>319</v>
      </c>
      <c r="G2303" s="45">
        <f>SUM(G2304:G2305)</f>
        <v>2000</v>
      </c>
      <c r="H2303" s="45">
        <f>SUM(H2304:H2305)</f>
        <v>2000</v>
      </c>
      <c r="I2303" s="45">
        <f>SUM(I2304:I2305)</f>
        <v>0</v>
      </c>
      <c r="J2303" s="45">
        <f>SUM(J2304:J2305)</f>
        <v>0</v>
      </c>
      <c r="K2303" s="50">
        <f t="shared" si="259"/>
        <v>2000</v>
      </c>
      <c r="L2303" s="73">
        <f t="shared" si="256"/>
        <v>100</v>
      </c>
      <c r="M2303" s="40">
        <f t="shared" si="257"/>
        <v>0</v>
      </c>
    </row>
    <row r="2304" spans="1:13" x14ac:dyDescent="0.2">
      <c r="A2304" s="4"/>
      <c r="B2304" s="4"/>
      <c r="C2304" s="4"/>
      <c r="D2304" s="4">
        <v>613321</v>
      </c>
      <c r="E2304" s="258"/>
      <c r="F2304" s="5" t="s">
        <v>189</v>
      </c>
      <c r="G2304" s="41">
        <v>0</v>
      </c>
      <c r="H2304" s="41"/>
      <c r="I2304" s="46"/>
      <c r="J2304" s="46"/>
      <c r="K2304" s="83">
        <f t="shared" si="259"/>
        <v>0</v>
      </c>
      <c r="L2304" s="74" t="e">
        <f t="shared" si="256"/>
        <v>#DIV/0!</v>
      </c>
      <c r="M2304" s="41">
        <f t="shared" si="257"/>
        <v>0</v>
      </c>
    </row>
    <row r="2305" spans="1:13" x14ac:dyDescent="0.2">
      <c r="A2305" s="4"/>
      <c r="B2305" s="4"/>
      <c r="C2305" s="4"/>
      <c r="D2305" s="4">
        <v>613311</v>
      </c>
      <c r="E2305" s="258"/>
      <c r="F2305" s="5" t="s">
        <v>206</v>
      </c>
      <c r="G2305" s="41">
        <v>2000</v>
      </c>
      <c r="H2305" s="41">
        <v>2000</v>
      </c>
      <c r="I2305" s="46"/>
      <c r="J2305" s="46"/>
      <c r="K2305" s="83">
        <f t="shared" si="259"/>
        <v>2000</v>
      </c>
      <c r="L2305" s="74">
        <f t="shared" si="256"/>
        <v>100</v>
      </c>
      <c r="M2305" s="41">
        <f t="shared" si="257"/>
        <v>0</v>
      </c>
    </row>
    <row r="2306" spans="1:13" x14ac:dyDescent="0.2">
      <c r="A2306" s="4"/>
      <c r="B2306" s="4"/>
      <c r="C2306" s="4"/>
      <c r="D2306" s="11">
        <v>613400</v>
      </c>
      <c r="E2306" s="257" t="s">
        <v>418</v>
      </c>
      <c r="F2306" s="10" t="s">
        <v>190</v>
      </c>
      <c r="G2306" s="45">
        <f>SUM(G2307:G2308)</f>
        <v>1000</v>
      </c>
      <c r="H2306" s="45">
        <f>SUM(H2307:H2308)</f>
        <v>1000</v>
      </c>
      <c r="I2306" s="45">
        <f>SUM(I2307:I2308)</f>
        <v>0</v>
      </c>
      <c r="J2306" s="45">
        <f>SUM(J2307:J2308)</f>
        <v>0</v>
      </c>
      <c r="K2306" s="50">
        <f t="shared" si="259"/>
        <v>1000</v>
      </c>
      <c r="L2306" s="73">
        <f t="shared" si="256"/>
        <v>100</v>
      </c>
      <c r="M2306" s="40">
        <f t="shared" si="257"/>
        <v>0</v>
      </c>
    </row>
    <row r="2307" spans="1:13" ht="12.75" customHeight="1" x14ac:dyDescent="0.2">
      <c r="A2307" s="4"/>
      <c r="B2307" s="5"/>
      <c r="C2307" s="4"/>
      <c r="D2307" s="4">
        <v>613410</v>
      </c>
      <c r="E2307" s="258"/>
      <c r="F2307" s="5" t="s">
        <v>191</v>
      </c>
      <c r="G2307" s="41">
        <v>1000</v>
      </c>
      <c r="H2307" s="41">
        <v>1000</v>
      </c>
      <c r="I2307" s="46"/>
      <c r="J2307" s="46"/>
      <c r="K2307" s="83">
        <f t="shared" si="259"/>
        <v>1000</v>
      </c>
      <c r="L2307" s="74">
        <f t="shared" si="256"/>
        <v>100</v>
      </c>
      <c r="M2307" s="41">
        <f t="shared" si="257"/>
        <v>0</v>
      </c>
    </row>
    <row r="2308" spans="1:13" x14ac:dyDescent="0.2">
      <c r="A2308" s="5"/>
      <c r="B2308" s="5"/>
      <c r="C2308" s="4"/>
      <c r="D2308" s="4">
        <v>613430</v>
      </c>
      <c r="E2308" s="258"/>
      <c r="F2308" s="5" t="s">
        <v>192</v>
      </c>
      <c r="G2308" s="41">
        <v>0</v>
      </c>
      <c r="H2308" s="41">
        <v>0</v>
      </c>
      <c r="I2308" s="46"/>
      <c r="J2308" s="46"/>
      <c r="K2308" s="83">
        <f t="shared" si="259"/>
        <v>0</v>
      </c>
      <c r="L2308" s="74" t="e">
        <f t="shared" si="256"/>
        <v>#DIV/0!</v>
      </c>
      <c r="M2308" s="41">
        <f t="shared" si="257"/>
        <v>0</v>
      </c>
    </row>
    <row r="2309" spans="1:13" x14ac:dyDescent="0.2">
      <c r="A2309" s="5"/>
      <c r="B2309" s="85"/>
      <c r="C2309" s="4"/>
      <c r="D2309" s="11">
        <v>613500</v>
      </c>
      <c r="E2309" s="257" t="s">
        <v>418</v>
      </c>
      <c r="F2309" s="10" t="s">
        <v>26</v>
      </c>
      <c r="G2309" s="40">
        <v>500</v>
      </c>
      <c r="H2309" s="40">
        <v>500</v>
      </c>
      <c r="I2309" s="47"/>
      <c r="J2309" s="47"/>
      <c r="K2309" s="50">
        <f t="shared" si="259"/>
        <v>500</v>
      </c>
      <c r="L2309" s="73">
        <f t="shared" si="256"/>
        <v>100</v>
      </c>
      <c r="M2309" s="40">
        <f t="shared" si="257"/>
        <v>0</v>
      </c>
    </row>
    <row r="2310" spans="1:13" x14ac:dyDescent="0.2">
      <c r="A2310" s="85"/>
      <c r="B2310" s="5"/>
      <c r="C2310" s="4"/>
      <c r="D2310" s="11">
        <v>613600</v>
      </c>
      <c r="E2310" s="257"/>
      <c r="F2310" s="10" t="s">
        <v>27</v>
      </c>
      <c r="G2310" s="40">
        <v>0</v>
      </c>
      <c r="H2310" s="40">
        <v>0</v>
      </c>
      <c r="I2310" s="47"/>
      <c r="J2310" s="47"/>
      <c r="K2310" s="50">
        <f t="shared" si="259"/>
        <v>0</v>
      </c>
      <c r="L2310" s="73" t="e">
        <f t="shared" si="256"/>
        <v>#DIV/0!</v>
      </c>
      <c r="M2310" s="40">
        <f t="shared" si="257"/>
        <v>0</v>
      </c>
    </row>
    <row r="2311" spans="1:13" x14ac:dyDescent="0.2">
      <c r="A2311" s="3"/>
      <c r="B2311" s="3"/>
      <c r="C2311" s="4"/>
      <c r="D2311" s="11">
        <v>613700</v>
      </c>
      <c r="E2311" s="257"/>
      <c r="F2311" s="10" t="s">
        <v>28</v>
      </c>
      <c r="G2311" s="40">
        <v>0</v>
      </c>
      <c r="H2311" s="40"/>
      <c r="I2311" s="47"/>
      <c r="J2311" s="47"/>
      <c r="K2311" s="50">
        <f t="shared" si="259"/>
        <v>0</v>
      </c>
      <c r="L2311" s="73" t="e">
        <f t="shared" si="256"/>
        <v>#DIV/0!</v>
      </c>
      <c r="M2311" s="40">
        <f t="shared" si="257"/>
        <v>0</v>
      </c>
    </row>
    <row r="2312" spans="1:13" ht="33.75" x14ac:dyDescent="0.2">
      <c r="A2312" s="4"/>
      <c r="B2312" s="4"/>
      <c r="C2312" s="4"/>
      <c r="D2312" s="11">
        <v>613900</v>
      </c>
      <c r="E2312" s="257" t="s">
        <v>418</v>
      </c>
      <c r="F2312" s="14" t="s">
        <v>284</v>
      </c>
      <c r="G2312" s="45">
        <f>SUM(G2313:G2320)</f>
        <v>10679</v>
      </c>
      <c r="H2312" s="45">
        <f>SUM(H2313:H2320)</f>
        <v>10679</v>
      </c>
      <c r="I2312" s="45">
        <f>SUM(I2313:I2320)</f>
        <v>0</v>
      </c>
      <c r="J2312" s="45">
        <f>SUM(J2313:J2320)</f>
        <v>0</v>
      </c>
      <c r="K2312" s="50">
        <f t="shared" si="259"/>
        <v>10679</v>
      </c>
      <c r="L2312" s="73">
        <f t="shared" ref="L2312:L2328" si="260">K2312/G2312*100</f>
        <v>100</v>
      </c>
      <c r="M2312" s="40">
        <f t="shared" ref="M2312:M2328" si="261">K2312-G2312</f>
        <v>0</v>
      </c>
    </row>
    <row r="2313" spans="1:13" x14ac:dyDescent="0.2">
      <c r="A2313" s="4"/>
      <c r="B2313" s="4"/>
      <c r="C2313" s="4"/>
      <c r="D2313" s="4">
        <v>613910</v>
      </c>
      <c r="E2313" s="258"/>
      <c r="F2313" s="5" t="s">
        <v>194</v>
      </c>
      <c r="G2313" s="41">
        <v>1500</v>
      </c>
      <c r="H2313" s="41">
        <v>1500</v>
      </c>
      <c r="I2313" s="46"/>
      <c r="J2313" s="46"/>
      <c r="K2313" s="83">
        <f t="shared" si="259"/>
        <v>1500</v>
      </c>
      <c r="L2313" s="74">
        <f t="shared" si="260"/>
        <v>100</v>
      </c>
      <c r="M2313" s="41">
        <f t="shared" si="261"/>
        <v>0</v>
      </c>
    </row>
    <row r="2314" spans="1:13" x14ac:dyDescent="0.2">
      <c r="A2314" s="4"/>
      <c r="B2314" s="4"/>
      <c r="C2314" s="4"/>
      <c r="D2314" s="4">
        <v>613914</v>
      </c>
      <c r="E2314" s="258"/>
      <c r="F2314" s="5" t="s">
        <v>195</v>
      </c>
      <c r="G2314" s="41">
        <v>1000</v>
      </c>
      <c r="H2314" s="41">
        <v>1000</v>
      </c>
      <c r="I2314" s="46"/>
      <c r="J2314" s="46"/>
      <c r="K2314" s="83">
        <f t="shared" si="259"/>
        <v>1000</v>
      </c>
      <c r="L2314" s="74">
        <f t="shared" si="260"/>
        <v>100</v>
      </c>
      <c r="M2314" s="41">
        <f t="shared" si="261"/>
        <v>0</v>
      </c>
    </row>
    <row r="2315" spans="1:13" x14ac:dyDescent="0.2">
      <c r="A2315" s="4"/>
      <c r="B2315" s="4"/>
      <c r="C2315" s="4"/>
      <c r="D2315" s="4">
        <v>613920</v>
      </c>
      <c r="E2315" s="258"/>
      <c r="F2315" s="5" t="s">
        <v>196</v>
      </c>
      <c r="G2315" s="41">
        <v>1500</v>
      </c>
      <c r="H2315" s="41">
        <v>1500</v>
      </c>
      <c r="I2315" s="46"/>
      <c r="J2315" s="46"/>
      <c r="K2315" s="83">
        <f t="shared" si="259"/>
        <v>1500</v>
      </c>
      <c r="L2315" s="74">
        <f t="shared" si="260"/>
        <v>100</v>
      </c>
      <c r="M2315" s="41">
        <f t="shared" si="261"/>
        <v>0</v>
      </c>
    </row>
    <row r="2316" spans="1:13" x14ac:dyDescent="0.2">
      <c r="A2316" s="4"/>
      <c r="B2316" s="4"/>
      <c r="C2316" s="4"/>
      <c r="D2316" s="18">
        <v>613974</v>
      </c>
      <c r="E2316" s="256"/>
      <c r="F2316" s="1" t="s">
        <v>250</v>
      </c>
      <c r="G2316" s="41">
        <v>2000</v>
      </c>
      <c r="H2316" s="41">
        <v>2000</v>
      </c>
      <c r="I2316" s="46"/>
      <c r="J2316" s="46"/>
      <c r="K2316" s="83">
        <f t="shared" si="259"/>
        <v>2000</v>
      </c>
      <c r="L2316" s="74">
        <f t="shared" si="260"/>
        <v>100</v>
      </c>
      <c r="M2316" s="41">
        <f t="shared" si="261"/>
        <v>0</v>
      </c>
    </row>
    <row r="2317" spans="1:13" ht="22.5" x14ac:dyDescent="0.2">
      <c r="A2317" s="4"/>
      <c r="B2317" s="4"/>
      <c r="C2317" s="4"/>
      <c r="D2317" s="4">
        <v>613976</v>
      </c>
      <c r="E2317" s="258"/>
      <c r="F2317" s="1" t="s">
        <v>322</v>
      </c>
      <c r="G2317" s="41">
        <v>1400</v>
      </c>
      <c r="H2317" s="41">
        <v>1400</v>
      </c>
      <c r="I2317" s="46"/>
      <c r="J2317" s="46"/>
      <c r="K2317" s="83">
        <f t="shared" si="259"/>
        <v>1400</v>
      </c>
      <c r="L2317" s="74">
        <f t="shared" si="260"/>
        <v>100</v>
      </c>
      <c r="M2317" s="41">
        <f t="shared" si="261"/>
        <v>0</v>
      </c>
    </row>
    <row r="2318" spans="1:13" x14ac:dyDescent="0.2">
      <c r="A2318" s="4"/>
      <c r="B2318" s="4"/>
      <c r="C2318" s="4"/>
      <c r="D2318" s="4">
        <v>613980</v>
      </c>
      <c r="E2318" s="258"/>
      <c r="F2318" s="1" t="s">
        <v>263</v>
      </c>
      <c r="G2318" s="41">
        <v>700</v>
      </c>
      <c r="H2318" s="41">
        <v>700</v>
      </c>
      <c r="I2318" s="46"/>
      <c r="J2318" s="46"/>
      <c r="K2318" s="83">
        <f t="shared" si="259"/>
        <v>700</v>
      </c>
      <c r="L2318" s="74">
        <f t="shared" si="260"/>
        <v>100</v>
      </c>
      <c r="M2318" s="41">
        <f t="shared" si="261"/>
        <v>0</v>
      </c>
    </row>
    <row r="2319" spans="1:13" ht="22.5" x14ac:dyDescent="0.2">
      <c r="A2319" s="4"/>
      <c r="B2319" s="4"/>
      <c r="C2319" s="4"/>
      <c r="D2319" s="4">
        <v>613983</v>
      </c>
      <c r="E2319" s="258"/>
      <c r="F2319" s="1" t="s">
        <v>252</v>
      </c>
      <c r="G2319" s="41">
        <v>579</v>
      </c>
      <c r="H2319" s="41">
        <v>579</v>
      </c>
      <c r="I2319" s="46"/>
      <c r="J2319" s="46"/>
      <c r="K2319" s="83">
        <f t="shared" si="259"/>
        <v>579</v>
      </c>
      <c r="L2319" s="74">
        <f t="shared" si="260"/>
        <v>100</v>
      </c>
      <c r="M2319" s="41">
        <f t="shared" si="261"/>
        <v>0</v>
      </c>
    </row>
    <row r="2320" spans="1:13" x14ac:dyDescent="0.2">
      <c r="A2320" s="4"/>
      <c r="B2320" s="4"/>
      <c r="C2320" s="4"/>
      <c r="D2320" s="4">
        <v>613990</v>
      </c>
      <c r="E2320" s="258"/>
      <c r="F2320" s="1" t="s">
        <v>205</v>
      </c>
      <c r="G2320" s="41">
        <v>2000</v>
      </c>
      <c r="H2320" s="41">
        <v>2000</v>
      </c>
      <c r="I2320" s="46"/>
      <c r="J2320" s="46"/>
      <c r="K2320" s="83">
        <f t="shared" si="259"/>
        <v>2000</v>
      </c>
      <c r="L2320" s="74">
        <f t="shared" si="260"/>
        <v>100</v>
      </c>
      <c r="M2320" s="41">
        <f t="shared" si="261"/>
        <v>0</v>
      </c>
    </row>
    <row r="2321" spans="1:13" x14ac:dyDescent="0.2">
      <c r="A2321" s="4"/>
      <c r="B2321" s="4"/>
      <c r="C2321" s="4"/>
      <c r="D2321" s="239">
        <v>614100</v>
      </c>
      <c r="E2321" s="258"/>
      <c r="F2321" s="216" t="s">
        <v>513</v>
      </c>
      <c r="G2321" s="102">
        <f>G2322</f>
        <v>165020</v>
      </c>
      <c r="H2321" s="102">
        <f>H2322</f>
        <v>165020</v>
      </c>
      <c r="I2321" s="102">
        <f t="shared" ref="I2321:K2321" si="262">I2322</f>
        <v>0</v>
      </c>
      <c r="J2321" s="102">
        <f t="shared" si="262"/>
        <v>0</v>
      </c>
      <c r="K2321" s="102">
        <f t="shared" si="262"/>
        <v>165020</v>
      </c>
      <c r="L2321" s="74">
        <f t="shared" si="260"/>
        <v>100</v>
      </c>
      <c r="M2321" s="41">
        <f t="shared" si="261"/>
        <v>0</v>
      </c>
    </row>
    <row r="2322" spans="1:13" x14ac:dyDescent="0.2">
      <c r="A2322" s="4"/>
      <c r="B2322" s="4"/>
      <c r="C2322" s="4"/>
      <c r="D2322" s="456">
        <v>614116</v>
      </c>
      <c r="E2322" s="258" t="s">
        <v>418</v>
      </c>
      <c r="F2322" s="458" t="s">
        <v>514</v>
      </c>
      <c r="G2322" s="41">
        <v>165020</v>
      </c>
      <c r="H2322" s="75">
        <v>165020</v>
      </c>
      <c r="I2322" s="46"/>
      <c r="J2322" s="46"/>
      <c r="K2322" s="251">
        <f t="shared" ref="K2322:K2328" si="263">SUM(H2322:J2322)</f>
        <v>165020</v>
      </c>
      <c r="L2322" s="74">
        <f t="shared" si="260"/>
        <v>100</v>
      </c>
      <c r="M2322" s="41">
        <f t="shared" si="261"/>
        <v>0</v>
      </c>
    </row>
    <row r="2323" spans="1:13" x14ac:dyDescent="0.2">
      <c r="A2323" s="4"/>
      <c r="B2323" s="4"/>
      <c r="C2323" s="4"/>
      <c r="D2323" s="11">
        <v>615100</v>
      </c>
      <c r="E2323" s="257"/>
      <c r="F2323" s="14" t="s">
        <v>40</v>
      </c>
      <c r="G2323" s="40">
        <f>SUM(G2324)</f>
        <v>400000</v>
      </c>
      <c r="H2323" s="40">
        <f>SUM(H2324)</f>
        <v>400000</v>
      </c>
      <c r="I2323" s="40">
        <f>SUM(I2324)</f>
        <v>0</v>
      </c>
      <c r="J2323" s="40">
        <f>SUM(J2324)</f>
        <v>0</v>
      </c>
      <c r="K2323" s="50">
        <f t="shared" si="263"/>
        <v>400000</v>
      </c>
      <c r="L2323" s="73">
        <f t="shared" si="260"/>
        <v>100</v>
      </c>
      <c r="M2323" s="40">
        <f t="shared" si="261"/>
        <v>0</v>
      </c>
    </row>
    <row r="2324" spans="1:13" x14ac:dyDescent="0.2">
      <c r="A2324" s="4"/>
      <c r="B2324" s="4"/>
      <c r="C2324" s="4"/>
      <c r="D2324" s="4">
        <v>615100</v>
      </c>
      <c r="E2324" s="258" t="s">
        <v>418</v>
      </c>
      <c r="F2324" s="1" t="s">
        <v>582</v>
      </c>
      <c r="G2324" s="41">
        <v>400000</v>
      </c>
      <c r="H2324" s="41">
        <v>400000</v>
      </c>
      <c r="I2324" s="46"/>
      <c r="J2324" s="46"/>
      <c r="K2324" s="83">
        <f t="shared" si="263"/>
        <v>400000</v>
      </c>
      <c r="L2324" s="74">
        <f t="shared" si="260"/>
        <v>100</v>
      </c>
      <c r="M2324" s="41">
        <f t="shared" si="261"/>
        <v>0</v>
      </c>
    </row>
    <row r="2325" spans="1:13" x14ac:dyDescent="0.2">
      <c r="A2325" s="4"/>
      <c r="B2325" s="4"/>
      <c r="C2325" s="4"/>
      <c r="D2325" s="64">
        <v>820000</v>
      </c>
      <c r="E2325" s="259"/>
      <c r="F2325" s="65" t="s">
        <v>240</v>
      </c>
      <c r="G2325" s="7">
        <f>SUM(G2326:G2327)</f>
        <v>53500</v>
      </c>
      <c r="H2325" s="7">
        <f>SUM(H2326:H2327)</f>
        <v>53500</v>
      </c>
      <c r="I2325" s="7">
        <f>SUM(I2326:I2327)</f>
        <v>0</v>
      </c>
      <c r="J2325" s="7">
        <f>SUM(J2326:J2327)</f>
        <v>0</v>
      </c>
      <c r="K2325" s="87">
        <f t="shared" si="263"/>
        <v>53500</v>
      </c>
      <c r="L2325" s="26">
        <f t="shared" si="260"/>
        <v>100</v>
      </c>
      <c r="M2325" s="7">
        <f t="shared" si="261"/>
        <v>0</v>
      </c>
    </row>
    <row r="2326" spans="1:13" x14ac:dyDescent="0.2">
      <c r="A2326" s="4"/>
      <c r="B2326" s="4"/>
      <c r="C2326" s="4"/>
      <c r="D2326" s="4">
        <v>821310</v>
      </c>
      <c r="E2326" s="279" t="s">
        <v>418</v>
      </c>
      <c r="F2326" s="5" t="s">
        <v>229</v>
      </c>
      <c r="G2326" s="41">
        <v>53500</v>
      </c>
      <c r="H2326" s="443">
        <v>53500</v>
      </c>
      <c r="I2326" s="310"/>
      <c r="J2326" s="310"/>
      <c r="K2326" s="441">
        <f t="shared" si="263"/>
        <v>53500</v>
      </c>
      <c r="L2326" s="487">
        <f t="shared" si="260"/>
        <v>100</v>
      </c>
      <c r="M2326" s="443">
        <f t="shared" si="261"/>
        <v>0</v>
      </c>
    </row>
    <row r="2327" spans="1:13" x14ac:dyDescent="0.2">
      <c r="A2327" s="4"/>
      <c r="B2327" s="4"/>
      <c r="C2327" s="4"/>
      <c r="D2327" s="4">
        <v>821320</v>
      </c>
      <c r="E2327" s="258"/>
      <c r="F2327" s="5" t="s">
        <v>230</v>
      </c>
      <c r="G2327" s="55"/>
      <c r="H2327" s="55"/>
      <c r="I2327" s="82"/>
      <c r="J2327" s="82"/>
      <c r="K2327" s="83">
        <f t="shared" si="263"/>
        <v>0</v>
      </c>
      <c r="L2327" s="74" t="e">
        <f t="shared" si="260"/>
        <v>#DIV/0!</v>
      </c>
      <c r="M2327" s="41">
        <f t="shared" si="261"/>
        <v>0</v>
      </c>
    </row>
    <row r="2328" spans="1:13" x14ac:dyDescent="0.2">
      <c r="A2328" s="4"/>
      <c r="B2328" s="4"/>
      <c r="C2328" s="4"/>
      <c r="D2328" s="4"/>
      <c r="E2328" s="258"/>
      <c r="F2328" s="2" t="s">
        <v>46</v>
      </c>
      <c r="G2328" s="89">
        <v>5</v>
      </c>
      <c r="H2328" s="89">
        <v>5</v>
      </c>
      <c r="I2328" s="90"/>
      <c r="J2328" s="90"/>
      <c r="K2328" s="87">
        <f t="shared" si="263"/>
        <v>5</v>
      </c>
      <c r="L2328" s="76">
        <f t="shared" si="260"/>
        <v>100</v>
      </c>
      <c r="M2328" s="7">
        <f t="shared" si="261"/>
        <v>0</v>
      </c>
    </row>
    <row r="2329" spans="1:13" x14ac:dyDescent="0.2">
      <c r="A2329" s="242"/>
      <c r="B2329" s="212"/>
      <c r="C2329" s="212"/>
      <c r="E2329" s="274"/>
      <c r="G2329" s="51"/>
      <c r="H2329" s="51"/>
      <c r="I2329" s="51"/>
      <c r="J2329" s="51"/>
      <c r="K2329" s="51"/>
      <c r="L2329" s="31"/>
      <c r="M2329" s="22"/>
    </row>
    <row r="2330" spans="1:13" x14ac:dyDescent="0.2">
      <c r="A2330" s="244"/>
      <c r="B2330" s="28"/>
      <c r="C2330" s="28"/>
      <c r="E2330" s="274"/>
      <c r="G2330" s="57"/>
      <c r="H2330" s="57"/>
      <c r="I2330" s="57"/>
      <c r="J2330" s="57"/>
      <c r="K2330" s="57"/>
      <c r="L2330" s="35"/>
      <c r="M2330" s="23"/>
    </row>
    <row r="2331" spans="1:13" ht="12.75" customHeight="1" x14ac:dyDescent="0.2">
      <c r="A2331" s="5" t="s">
        <v>48</v>
      </c>
      <c r="B2331" s="5" t="s">
        <v>49</v>
      </c>
      <c r="C2331" s="5" t="s">
        <v>50</v>
      </c>
      <c r="D2331" s="3" t="s">
        <v>7</v>
      </c>
      <c r="E2331" s="81" t="s">
        <v>130</v>
      </c>
      <c r="F2331" s="3" t="s">
        <v>51</v>
      </c>
      <c r="G2331" s="512" t="s">
        <v>560</v>
      </c>
      <c r="H2331" s="514" t="s">
        <v>328</v>
      </c>
      <c r="I2331" s="514" t="s">
        <v>500</v>
      </c>
      <c r="J2331" s="516" t="s">
        <v>324</v>
      </c>
      <c r="K2331" s="512" t="s">
        <v>586</v>
      </c>
      <c r="L2331" s="15" t="s">
        <v>52</v>
      </c>
      <c r="M2331" s="3" t="s">
        <v>123</v>
      </c>
    </row>
    <row r="2332" spans="1:13" ht="30.75" customHeight="1" x14ac:dyDescent="0.2">
      <c r="A2332" s="5" t="s">
        <v>53</v>
      </c>
      <c r="B2332" s="5"/>
      <c r="C2332" s="5" t="s">
        <v>54</v>
      </c>
      <c r="D2332" s="3" t="s">
        <v>11</v>
      </c>
      <c r="E2332" s="81" t="s">
        <v>131</v>
      </c>
      <c r="F2332" s="3" t="s">
        <v>55</v>
      </c>
      <c r="G2332" s="513"/>
      <c r="H2332" s="515"/>
      <c r="I2332" s="513"/>
      <c r="J2332" s="517"/>
      <c r="K2332" s="523"/>
      <c r="L2332" s="15" t="s">
        <v>325</v>
      </c>
      <c r="M2332" s="3" t="s">
        <v>326</v>
      </c>
    </row>
    <row r="2333" spans="1:13" x14ac:dyDescent="0.2">
      <c r="A2333" s="4">
        <v>1</v>
      </c>
      <c r="B2333" s="4">
        <v>2</v>
      </c>
      <c r="C2333" s="85">
        <v>3</v>
      </c>
      <c r="D2333" s="85">
        <v>4</v>
      </c>
      <c r="E2333" s="275">
        <v>5</v>
      </c>
      <c r="F2333" s="85">
        <v>6</v>
      </c>
      <c r="G2333" s="85">
        <v>7</v>
      </c>
      <c r="H2333" s="85">
        <v>8</v>
      </c>
      <c r="I2333" s="85">
        <v>9</v>
      </c>
      <c r="J2333" s="85">
        <v>10</v>
      </c>
      <c r="K2333" s="209" t="s">
        <v>327</v>
      </c>
      <c r="L2333" s="86">
        <v>12</v>
      </c>
      <c r="M2333" s="85">
        <v>13</v>
      </c>
    </row>
    <row r="2334" spans="1:13" x14ac:dyDescent="0.2">
      <c r="A2334" s="4">
        <v>22</v>
      </c>
      <c r="B2334" s="4"/>
      <c r="C2334" s="5"/>
      <c r="D2334" s="3"/>
      <c r="E2334" s="81"/>
      <c r="F2334" s="2" t="s">
        <v>120</v>
      </c>
      <c r="G2334" s="41"/>
      <c r="H2334" s="41"/>
      <c r="I2334" s="46"/>
      <c r="J2334" s="46"/>
      <c r="K2334" s="46"/>
      <c r="L2334" s="27"/>
      <c r="M2334" s="5"/>
    </row>
    <row r="2335" spans="1:13" x14ac:dyDescent="0.2">
      <c r="A2335" s="4"/>
      <c r="B2335" s="3" t="s">
        <v>57</v>
      </c>
      <c r="C2335" s="3" t="s">
        <v>58</v>
      </c>
      <c r="D2335" s="3"/>
      <c r="E2335" s="81"/>
      <c r="F2335" s="9" t="s">
        <v>120</v>
      </c>
      <c r="G2335" s="41"/>
      <c r="H2335" s="41"/>
      <c r="I2335" s="46"/>
      <c r="J2335" s="46"/>
      <c r="K2335" s="46"/>
      <c r="L2335" s="27"/>
      <c r="M2335" s="5"/>
    </row>
    <row r="2336" spans="1:13" x14ac:dyDescent="0.2">
      <c r="A2336" s="4"/>
      <c r="B2336" s="4"/>
      <c r="C2336" s="4"/>
      <c r="D2336" s="4"/>
      <c r="E2336" s="258"/>
      <c r="F2336" s="2" t="s">
        <v>275</v>
      </c>
      <c r="G2336" s="88">
        <f>SUM(G2337+G2376)</f>
        <v>231412</v>
      </c>
      <c r="H2336" s="88">
        <f>SUM(H2337+H2376)</f>
        <v>231412</v>
      </c>
      <c r="I2336" s="88">
        <f>SUM(I2337+I2376)</f>
        <v>0</v>
      </c>
      <c r="J2336" s="88">
        <f>SUM(J2337+J2376)</f>
        <v>0</v>
      </c>
      <c r="K2336" s="87">
        <f t="shared" ref="K2336:K2381" si="264">SUM(H2336:J2336)</f>
        <v>231412</v>
      </c>
      <c r="L2336" s="76">
        <f t="shared" ref="L2336:L2381" si="265">K2336/G2336*100</f>
        <v>100</v>
      </c>
      <c r="M2336" s="7">
        <f t="shared" ref="M2336:M2381" si="266">K2336-G2336</f>
        <v>0</v>
      </c>
    </row>
    <row r="2337" spans="1:13" x14ac:dyDescent="0.2">
      <c r="A2337" s="4"/>
      <c r="B2337" s="4"/>
      <c r="C2337" s="4"/>
      <c r="D2337" s="64">
        <v>610000</v>
      </c>
      <c r="E2337" s="259"/>
      <c r="F2337" s="65" t="s">
        <v>242</v>
      </c>
      <c r="G2337" s="88">
        <f>SUM(G2338+G2351+G2352)</f>
        <v>216412</v>
      </c>
      <c r="H2337" s="88">
        <f>SUM(H2338+H2351+H2352)</f>
        <v>216412</v>
      </c>
      <c r="I2337" s="88">
        <f>SUM(I2338+I2351+I2352)</f>
        <v>0</v>
      </c>
      <c r="J2337" s="88">
        <f>SUM(J2338+J2351+J2352)</f>
        <v>0</v>
      </c>
      <c r="K2337" s="87">
        <f t="shared" si="264"/>
        <v>216412</v>
      </c>
      <c r="L2337" s="76">
        <f t="shared" si="265"/>
        <v>100</v>
      </c>
      <c r="M2337" s="7">
        <f t="shared" si="266"/>
        <v>0</v>
      </c>
    </row>
    <row r="2338" spans="1:13" x14ac:dyDescent="0.2">
      <c r="A2338" s="4"/>
      <c r="B2338" s="4"/>
      <c r="C2338" s="4"/>
      <c r="D2338" s="9">
        <v>611000</v>
      </c>
      <c r="E2338" s="259"/>
      <c r="F2338" s="10" t="s">
        <v>13</v>
      </c>
      <c r="G2338" s="45">
        <f>SUM(G2339+G2343)</f>
        <v>189845</v>
      </c>
      <c r="H2338" s="45">
        <f>SUM(H2339+H2343)</f>
        <v>189845</v>
      </c>
      <c r="I2338" s="45">
        <f>SUM(I2339+I2343)</f>
        <v>0</v>
      </c>
      <c r="J2338" s="45">
        <f>SUM(J2339+J2343)</f>
        <v>0</v>
      </c>
      <c r="K2338" s="50">
        <f t="shared" si="264"/>
        <v>189845</v>
      </c>
      <c r="L2338" s="73">
        <f t="shared" si="265"/>
        <v>100</v>
      </c>
      <c r="M2338" s="40">
        <f t="shared" si="266"/>
        <v>0</v>
      </c>
    </row>
    <row r="2339" spans="1:13" x14ac:dyDescent="0.2">
      <c r="A2339" s="4"/>
      <c r="B2339" s="4"/>
      <c r="C2339" s="4"/>
      <c r="D2339" s="11">
        <v>611100</v>
      </c>
      <c r="E2339" s="257" t="s">
        <v>434</v>
      </c>
      <c r="F2339" s="10" t="s">
        <v>317</v>
      </c>
      <c r="G2339" s="45">
        <f>SUM(G2340:G2342)</f>
        <v>153836</v>
      </c>
      <c r="H2339" s="45">
        <f>SUM(H2340:H2342)</f>
        <v>153836</v>
      </c>
      <c r="I2339" s="45">
        <f>SUM(I2340:I2342)</f>
        <v>0</v>
      </c>
      <c r="J2339" s="45">
        <f>SUM(J2340:J2342)</f>
        <v>0</v>
      </c>
      <c r="K2339" s="50">
        <f t="shared" si="264"/>
        <v>153836</v>
      </c>
      <c r="L2339" s="73">
        <f t="shared" si="265"/>
        <v>100</v>
      </c>
      <c r="M2339" s="40">
        <f t="shared" si="266"/>
        <v>0</v>
      </c>
    </row>
    <row r="2340" spans="1:13" x14ac:dyDescent="0.2">
      <c r="A2340" s="4"/>
      <c r="B2340" s="4"/>
      <c r="C2340" s="4"/>
      <c r="D2340" s="12">
        <v>611110</v>
      </c>
      <c r="E2340" s="255"/>
      <c r="F2340" s="5" t="s">
        <v>255</v>
      </c>
      <c r="G2340" s="41">
        <v>106147</v>
      </c>
      <c r="H2340" s="41">
        <v>106147</v>
      </c>
      <c r="I2340" s="46"/>
      <c r="J2340" s="46"/>
      <c r="K2340" s="83">
        <f t="shared" si="264"/>
        <v>106147</v>
      </c>
      <c r="L2340" s="74">
        <f t="shared" si="265"/>
        <v>100</v>
      </c>
      <c r="M2340" s="41">
        <f t="shared" si="266"/>
        <v>0</v>
      </c>
    </row>
    <row r="2341" spans="1:13" x14ac:dyDescent="0.2">
      <c r="A2341" s="4"/>
      <c r="B2341" s="4"/>
      <c r="C2341" s="4"/>
      <c r="D2341" s="12">
        <v>611130</v>
      </c>
      <c r="E2341" s="255"/>
      <c r="F2341" s="5" t="s">
        <v>14</v>
      </c>
      <c r="G2341" s="41">
        <v>47689</v>
      </c>
      <c r="H2341" s="41">
        <v>47689</v>
      </c>
      <c r="I2341" s="46"/>
      <c r="J2341" s="46"/>
      <c r="K2341" s="83">
        <f t="shared" si="264"/>
        <v>47689</v>
      </c>
      <c r="L2341" s="74">
        <f t="shared" si="265"/>
        <v>100</v>
      </c>
      <c r="M2341" s="41">
        <f t="shared" si="266"/>
        <v>0</v>
      </c>
    </row>
    <row r="2342" spans="1:13" x14ac:dyDescent="0.2">
      <c r="A2342" s="4"/>
      <c r="B2342" s="4"/>
      <c r="C2342" s="4"/>
      <c r="D2342" s="12">
        <v>611155</v>
      </c>
      <c r="E2342" s="255"/>
      <c r="F2342" s="5" t="s">
        <v>18</v>
      </c>
      <c r="G2342" s="41"/>
      <c r="H2342" s="41">
        <v>0</v>
      </c>
      <c r="I2342" s="46"/>
      <c r="J2342" s="46"/>
      <c r="K2342" s="83">
        <f t="shared" si="264"/>
        <v>0</v>
      </c>
      <c r="L2342" s="74" t="e">
        <f t="shared" si="265"/>
        <v>#DIV/0!</v>
      </c>
      <c r="M2342" s="41">
        <f t="shared" si="266"/>
        <v>0</v>
      </c>
    </row>
    <row r="2343" spans="1:13" x14ac:dyDescent="0.2">
      <c r="A2343" s="4"/>
      <c r="B2343" s="4"/>
      <c r="C2343" s="4"/>
      <c r="D2343" s="11">
        <v>611200</v>
      </c>
      <c r="E2343" s="257" t="s">
        <v>434</v>
      </c>
      <c r="F2343" s="10" t="s">
        <v>318</v>
      </c>
      <c r="G2343" s="45">
        <f>SUM(G2344:G2350)</f>
        <v>36009</v>
      </c>
      <c r="H2343" s="45">
        <f>SUM(H2344:H2350)</f>
        <v>36009</v>
      </c>
      <c r="I2343" s="45">
        <f>SUM(I2344:I2350)</f>
        <v>0</v>
      </c>
      <c r="J2343" s="45">
        <f>SUM(J2344:J2350)</f>
        <v>0</v>
      </c>
      <c r="K2343" s="50">
        <f t="shared" si="264"/>
        <v>36009</v>
      </c>
      <c r="L2343" s="73">
        <f t="shared" si="265"/>
        <v>100</v>
      </c>
      <c r="M2343" s="40">
        <f t="shared" si="266"/>
        <v>0</v>
      </c>
    </row>
    <row r="2344" spans="1:13" x14ac:dyDescent="0.2">
      <c r="A2344" s="4"/>
      <c r="B2344" s="4"/>
      <c r="C2344" s="4"/>
      <c r="D2344" s="12">
        <v>611211</v>
      </c>
      <c r="E2344" s="255"/>
      <c r="F2344" s="5" t="s">
        <v>310</v>
      </c>
      <c r="G2344" s="41">
        <v>7405</v>
      </c>
      <c r="H2344" s="41">
        <v>7405</v>
      </c>
      <c r="I2344" s="46"/>
      <c r="J2344" s="46"/>
      <c r="K2344" s="83">
        <f t="shared" si="264"/>
        <v>7405</v>
      </c>
      <c r="L2344" s="74">
        <f t="shared" si="265"/>
        <v>100</v>
      </c>
      <c r="M2344" s="41">
        <f t="shared" si="266"/>
        <v>0</v>
      </c>
    </row>
    <row r="2345" spans="1:13" x14ac:dyDescent="0.2">
      <c r="A2345" s="4"/>
      <c r="B2345" s="4"/>
      <c r="C2345" s="4"/>
      <c r="D2345" s="12">
        <v>611214</v>
      </c>
      <c r="E2345" s="255"/>
      <c r="F2345" s="5" t="s">
        <v>142</v>
      </c>
      <c r="G2345" s="41"/>
      <c r="H2345" s="41"/>
      <c r="I2345" s="46"/>
      <c r="J2345" s="46"/>
      <c r="K2345" s="83">
        <f t="shared" si="264"/>
        <v>0</v>
      </c>
      <c r="L2345" s="74" t="e">
        <f t="shared" si="265"/>
        <v>#DIV/0!</v>
      </c>
      <c r="M2345" s="41">
        <f t="shared" si="266"/>
        <v>0</v>
      </c>
    </row>
    <row r="2346" spans="1:13" x14ac:dyDescent="0.2">
      <c r="A2346" s="4"/>
      <c r="B2346" s="4"/>
      <c r="C2346" s="4"/>
      <c r="D2346" s="12">
        <v>611216</v>
      </c>
      <c r="E2346" s="255"/>
      <c r="F2346" s="5" t="s">
        <v>143</v>
      </c>
      <c r="G2346" s="41"/>
      <c r="H2346" s="41"/>
      <c r="I2346" s="46"/>
      <c r="J2346" s="46"/>
      <c r="K2346" s="83">
        <f t="shared" si="264"/>
        <v>0</v>
      </c>
      <c r="L2346" s="74" t="e">
        <f t="shared" si="265"/>
        <v>#DIV/0!</v>
      </c>
      <c r="M2346" s="41">
        <f t="shared" si="266"/>
        <v>0</v>
      </c>
    </row>
    <row r="2347" spans="1:13" x14ac:dyDescent="0.2">
      <c r="A2347" s="4"/>
      <c r="B2347" s="4"/>
      <c r="C2347" s="4"/>
      <c r="D2347" s="12">
        <v>611221</v>
      </c>
      <c r="E2347" s="255"/>
      <c r="F2347" s="5" t="s">
        <v>15</v>
      </c>
      <c r="G2347" s="41">
        <v>15488</v>
      </c>
      <c r="H2347" s="41">
        <v>15488</v>
      </c>
      <c r="I2347" s="46"/>
      <c r="J2347" s="46"/>
      <c r="K2347" s="83">
        <f t="shared" si="264"/>
        <v>15488</v>
      </c>
      <c r="L2347" s="74">
        <f t="shared" si="265"/>
        <v>100</v>
      </c>
      <c r="M2347" s="41">
        <f t="shared" si="266"/>
        <v>0</v>
      </c>
    </row>
    <row r="2348" spans="1:13" x14ac:dyDescent="0.2">
      <c r="A2348" s="4"/>
      <c r="B2348" s="4"/>
      <c r="C2348" s="4"/>
      <c r="D2348" s="4">
        <v>611224</v>
      </c>
      <c r="E2348" s="258"/>
      <c r="F2348" s="5" t="s">
        <v>16</v>
      </c>
      <c r="G2348" s="41">
        <v>3116</v>
      </c>
      <c r="H2348" s="41">
        <v>3116</v>
      </c>
      <c r="I2348" s="46"/>
      <c r="J2348" s="46"/>
      <c r="K2348" s="83">
        <f t="shared" si="264"/>
        <v>3116</v>
      </c>
      <c r="L2348" s="74">
        <f t="shared" si="265"/>
        <v>100</v>
      </c>
      <c r="M2348" s="41">
        <f t="shared" si="266"/>
        <v>0</v>
      </c>
    </row>
    <row r="2349" spans="1:13" x14ac:dyDescent="0.2">
      <c r="A2349" s="4"/>
      <c r="B2349" s="4"/>
      <c r="C2349" s="4"/>
      <c r="D2349" s="4">
        <v>611225</v>
      </c>
      <c r="E2349" s="258"/>
      <c r="F2349" s="5" t="s">
        <v>17</v>
      </c>
      <c r="G2349" s="41"/>
      <c r="H2349" s="41"/>
      <c r="I2349" s="46"/>
      <c r="J2349" s="46"/>
      <c r="K2349" s="83">
        <f t="shared" si="264"/>
        <v>0</v>
      </c>
      <c r="L2349" s="74" t="e">
        <f t="shared" si="265"/>
        <v>#DIV/0!</v>
      </c>
      <c r="M2349" s="41">
        <f t="shared" si="266"/>
        <v>0</v>
      </c>
    </row>
    <row r="2350" spans="1:13" x14ac:dyDescent="0.2">
      <c r="A2350" s="4"/>
      <c r="B2350" s="4"/>
      <c r="C2350" s="4"/>
      <c r="D2350" s="4">
        <v>611227</v>
      </c>
      <c r="E2350" s="258"/>
      <c r="F2350" s="5" t="s">
        <v>19</v>
      </c>
      <c r="G2350" s="41">
        <v>10000</v>
      </c>
      <c r="H2350" s="41">
        <v>10000</v>
      </c>
      <c r="I2350" s="46"/>
      <c r="J2350" s="46"/>
      <c r="K2350" s="83">
        <f t="shared" si="264"/>
        <v>10000</v>
      </c>
      <c r="L2350" s="74">
        <f t="shared" si="265"/>
        <v>100</v>
      </c>
      <c r="M2350" s="41">
        <f t="shared" si="266"/>
        <v>0</v>
      </c>
    </row>
    <row r="2351" spans="1:13" x14ac:dyDescent="0.2">
      <c r="A2351" s="4"/>
      <c r="B2351" s="4"/>
      <c r="C2351" s="4"/>
      <c r="D2351" s="9">
        <v>612100</v>
      </c>
      <c r="E2351" s="259" t="s">
        <v>434</v>
      </c>
      <c r="F2351" s="10" t="s">
        <v>20</v>
      </c>
      <c r="G2351" s="40">
        <v>7692</v>
      </c>
      <c r="H2351" s="40">
        <v>7692</v>
      </c>
      <c r="I2351" s="47"/>
      <c r="J2351" s="47"/>
      <c r="K2351" s="50">
        <f t="shared" si="264"/>
        <v>7692</v>
      </c>
      <c r="L2351" s="73">
        <f t="shared" si="265"/>
        <v>100</v>
      </c>
      <c r="M2351" s="40">
        <f t="shared" si="266"/>
        <v>0</v>
      </c>
    </row>
    <row r="2352" spans="1:13" x14ac:dyDescent="0.2">
      <c r="A2352" s="4"/>
      <c r="B2352" s="4"/>
      <c r="C2352" s="4"/>
      <c r="D2352" s="9">
        <v>613000</v>
      </c>
      <c r="E2352" s="259"/>
      <c r="F2352" s="10" t="s">
        <v>185</v>
      </c>
      <c r="G2352" s="45">
        <f>SUM(G2353+G2356+G2359+G2362+G2365+G2366+G2367)</f>
        <v>18875</v>
      </c>
      <c r="H2352" s="45">
        <f>SUM(H2353+H2356+H2359+H2362+H2365+H2366+H2367)</f>
        <v>18875</v>
      </c>
      <c r="I2352" s="45">
        <f>SUM(I2353+I2356+I2359+I2362+I2365+I2366+I2367)</f>
        <v>0</v>
      </c>
      <c r="J2352" s="45">
        <f>SUM(J2353+J2356+J2359+J2362+J2365+J2366+J2367)</f>
        <v>0</v>
      </c>
      <c r="K2352" s="50">
        <f t="shared" si="264"/>
        <v>18875</v>
      </c>
      <c r="L2352" s="73">
        <f t="shared" si="265"/>
        <v>100</v>
      </c>
      <c r="M2352" s="40">
        <f t="shared" si="266"/>
        <v>0</v>
      </c>
    </row>
    <row r="2353" spans="1:13" x14ac:dyDescent="0.2">
      <c r="A2353" s="4"/>
      <c r="B2353" s="4"/>
      <c r="C2353" s="4"/>
      <c r="D2353" s="11">
        <v>613100</v>
      </c>
      <c r="E2353" s="257" t="s">
        <v>434</v>
      </c>
      <c r="F2353" s="10" t="s">
        <v>175</v>
      </c>
      <c r="G2353" s="45">
        <f>SUM(G2354:G2355)</f>
        <v>3000</v>
      </c>
      <c r="H2353" s="45">
        <f>SUM(H2354:H2355)</f>
        <v>3000</v>
      </c>
      <c r="I2353" s="45">
        <f>SUM(I2354:I2355)</f>
        <v>0</v>
      </c>
      <c r="J2353" s="45">
        <f>SUM(J2354:J2355)</f>
        <v>0</v>
      </c>
      <c r="K2353" s="50">
        <f t="shared" si="264"/>
        <v>3000</v>
      </c>
      <c r="L2353" s="73">
        <f t="shared" si="265"/>
        <v>100</v>
      </c>
      <c r="M2353" s="40">
        <f t="shared" si="266"/>
        <v>0</v>
      </c>
    </row>
    <row r="2354" spans="1:13" x14ac:dyDescent="0.2">
      <c r="A2354" s="4"/>
      <c r="B2354" s="4"/>
      <c r="C2354" s="4"/>
      <c r="D2354" s="4">
        <v>613110</v>
      </c>
      <c r="E2354" s="258"/>
      <c r="F2354" s="5" t="s">
        <v>174</v>
      </c>
      <c r="G2354" s="41">
        <v>1500</v>
      </c>
      <c r="H2354" s="41">
        <v>1500</v>
      </c>
      <c r="I2354" s="46"/>
      <c r="J2354" s="46"/>
      <c r="K2354" s="83">
        <f t="shared" si="264"/>
        <v>1500</v>
      </c>
      <c r="L2354" s="74">
        <f t="shared" si="265"/>
        <v>100</v>
      </c>
      <c r="M2354" s="41">
        <f t="shared" si="266"/>
        <v>0</v>
      </c>
    </row>
    <row r="2355" spans="1:13" x14ac:dyDescent="0.2">
      <c r="A2355" s="4"/>
      <c r="B2355" s="4"/>
      <c r="C2355" s="4"/>
      <c r="D2355" s="4">
        <v>613120</v>
      </c>
      <c r="E2355" s="258"/>
      <c r="F2355" s="5" t="s">
        <v>22</v>
      </c>
      <c r="G2355" s="41">
        <v>1500</v>
      </c>
      <c r="H2355" s="41">
        <v>1500</v>
      </c>
      <c r="I2355" s="46"/>
      <c r="J2355" s="46"/>
      <c r="K2355" s="83">
        <f t="shared" si="264"/>
        <v>1500</v>
      </c>
      <c r="L2355" s="74">
        <f t="shared" si="265"/>
        <v>100</v>
      </c>
      <c r="M2355" s="41">
        <f t="shared" si="266"/>
        <v>0</v>
      </c>
    </row>
    <row r="2356" spans="1:13" x14ac:dyDescent="0.2">
      <c r="A2356" s="4"/>
      <c r="B2356" s="4"/>
      <c r="C2356" s="4"/>
      <c r="D2356" s="11">
        <v>613200</v>
      </c>
      <c r="E2356" s="279" t="s">
        <v>434</v>
      </c>
      <c r="F2356" s="10" t="s">
        <v>186</v>
      </c>
      <c r="G2356" s="45">
        <f>SUM(G2357:G2358)</f>
        <v>0</v>
      </c>
      <c r="H2356" s="45">
        <f>SUM(H2357:H2358)</f>
        <v>0</v>
      </c>
      <c r="I2356" s="45">
        <f>SUM(I2357:I2358)</f>
        <v>0</v>
      </c>
      <c r="J2356" s="45">
        <f>SUM(J2357:J2358)</f>
        <v>0</v>
      </c>
      <c r="K2356" s="50">
        <f t="shared" si="264"/>
        <v>0</v>
      </c>
      <c r="L2356" s="73" t="e">
        <f t="shared" si="265"/>
        <v>#DIV/0!</v>
      </c>
      <c r="M2356" s="40">
        <f t="shared" si="266"/>
        <v>0</v>
      </c>
    </row>
    <row r="2357" spans="1:13" x14ac:dyDescent="0.2">
      <c r="A2357" s="4"/>
      <c r="B2357" s="4"/>
      <c r="C2357" s="4"/>
      <c r="D2357" s="4">
        <v>613211</v>
      </c>
      <c r="E2357" s="258"/>
      <c r="F2357" s="5" t="s">
        <v>187</v>
      </c>
      <c r="G2357" s="41">
        <v>0</v>
      </c>
      <c r="H2357" s="41"/>
      <c r="I2357" s="46"/>
      <c r="J2357" s="46"/>
      <c r="K2357" s="83">
        <f t="shared" si="264"/>
        <v>0</v>
      </c>
      <c r="L2357" s="74" t="e">
        <f t="shared" si="265"/>
        <v>#DIV/0!</v>
      </c>
      <c r="M2357" s="41">
        <f t="shared" si="266"/>
        <v>0</v>
      </c>
    </row>
    <row r="2358" spans="1:13" x14ac:dyDescent="0.2">
      <c r="A2358" s="4"/>
      <c r="B2358" s="4"/>
      <c r="C2358" s="4"/>
      <c r="D2358" s="4">
        <v>613212</v>
      </c>
      <c r="E2358" s="258"/>
      <c r="F2358" s="5" t="s">
        <v>188</v>
      </c>
      <c r="G2358" s="41">
        <v>0</v>
      </c>
      <c r="H2358" s="41"/>
      <c r="I2358" s="46"/>
      <c r="J2358" s="46"/>
      <c r="K2358" s="83">
        <f t="shared" si="264"/>
        <v>0</v>
      </c>
      <c r="L2358" s="74" t="e">
        <f t="shared" si="265"/>
        <v>#DIV/0!</v>
      </c>
      <c r="M2358" s="41">
        <f t="shared" si="266"/>
        <v>0</v>
      </c>
    </row>
    <row r="2359" spans="1:13" x14ac:dyDescent="0.2">
      <c r="A2359" s="4"/>
      <c r="B2359" s="4"/>
      <c r="C2359" s="4"/>
      <c r="D2359" s="11">
        <v>613300</v>
      </c>
      <c r="E2359" s="257" t="s">
        <v>434</v>
      </c>
      <c r="F2359" s="10" t="s">
        <v>319</v>
      </c>
      <c r="G2359" s="45">
        <f>SUM(G2360:G2361)</f>
        <v>3000</v>
      </c>
      <c r="H2359" s="45">
        <f>SUM(H2360:H2361)</f>
        <v>3000</v>
      </c>
      <c r="I2359" s="45">
        <f>SUM(I2360:I2361)</f>
        <v>0</v>
      </c>
      <c r="J2359" s="45">
        <f>SUM(J2360:J2361)</f>
        <v>0</v>
      </c>
      <c r="K2359" s="50">
        <f t="shared" si="264"/>
        <v>3000</v>
      </c>
      <c r="L2359" s="73">
        <f t="shared" si="265"/>
        <v>100</v>
      </c>
      <c r="M2359" s="40">
        <f t="shared" si="266"/>
        <v>0</v>
      </c>
    </row>
    <row r="2360" spans="1:13" x14ac:dyDescent="0.2">
      <c r="A2360" s="4"/>
      <c r="B2360" s="4"/>
      <c r="C2360" s="4"/>
      <c r="D2360" s="4">
        <v>613321</v>
      </c>
      <c r="E2360" s="258"/>
      <c r="F2360" s="5" t="s">
        <v>189</v>
      </c>
      <c r="G2360" s="41">
        <v>0</v>
      </c>
      <c r="H2360" s="41"/>
      <c r="I2360" s="46"/>
      <c r="J2360" s="46"/>
      <c r="K2360" s="83">
        <f t="shared" si="264"/>
        <v>0</v>
      </c>
      <c r="L2360" s="74" t="e">
        <f t="shared" si="265"/>
        <v>#DIV/0!</v>
      </c>
      <c r="M2360" s="41">
        <f t="shared" si="266"/>
        <v>0</v>
      </c>
    </row>
    <row r="2361" spans="1:13" ht="12.75" customHeight="1" x14ac:dyDescent="0.2">
      <c r="A2361" s="4"/>
      <c r="B2361" s="5"/>
      <c r="C2361" s="4"/>
      <c r="D2361" s="4">
        <v>613311</v>
      </c>
      <c r="E2361" s="258"/>
      <c r="F2361" s="5" t="s">
        <v>206</v>
      </c>
      <c r="G2361" s="41">
        <v>3000</v>
      </c>
      <c r="H2361" s="41">
        <v>3000</v>
      </c>
      <c r="I2361" s="46"/>
      <c r="J2361" s="46"/>
      <c r="K2361" s="83">
        <f t="shared" si="264"/>
        <v>3000</v>
      </c>
      <c r="L2361" s="74">
        <f t="shared" si="265"/>
        <v>100</v>
      </c>
      <c r="M2361" s="41">
        <f t="shared" si="266"/>
        <v>0</v>
      </c>
    </row>
    <row r="2362" spans="1:13" x14ac:dyDescent="0.2">
      <c r="A2362" s="4"/>
      <c r="B2362" s="5"/>
      <c r="C2362" s="4"/>
      <c r="D2362" s="11">
        <v>613400</v>
      </c>
      <c r="E2362" s="257" t="s">
        <v>434</v>
      </c>
      <c r="F2362" s="10" t="s">
        <v>190</v>
      </c>
      <c r="G2362" s="45">
        <f>SUM(G2363:G2364)</f>
        <v>3000</v>
      </c>
      <c r="H2362" s="45">
        <f>SUM(H2363:H2364)</f>
        <v>3000</v>
      </c>
      <c r="I2362" s="45">
        <f>SUM(I2363:I2364)</f>
        <v>0</v>
      </c>
      <c r="J2362" s="45">
        <f>SUM(J2363:J2364)</f>
        <v>0</v>
      </c>
      <c r="K2362" s="50">
        <f t="shared" si="264"/>
        <v>3000</v>
      </c>
      <c r="L2362" s="73">
        <f t="shared" si="265"/>
        <v>100</v>
      </c>
      <c r="M2362" s="40">
        <f t="shared" si="266"/>
        <v>0</v>
      </c>
    </row>
    <row r="2363" spans="1:13" x14ac:dyDescent="0.2">
      <c r="A2363" s="4"/>
      <c r="B2363" s="85"/>
      <c r="C2363" s="4"/>
      <c r="D2363" s="4">
        <v>613410</v>
      </c>
      <c r="E2363" s="258"/>
      <c r="F2363" s="5" t="s">
        <v>191</v>
      </c>
      <c r="G2363" s="41">
        <v>1500</v>
      </c>
      <c r="H2363" s="41">
        <v>1500</v>
      </c>
      <c r="I2363" s="46"/>
      <c r="J2363" s="46"/>
      <c r="K2363" s="83">
        <f t="shared" si="264"/>
        <v>1500</v>
      </c>
      <c r="L2363" s="74">
        <f t="shared" si="265"/>
        <v>100</v>
      </c>
      <c r="M2363" s="41">
        <f t="shared" si="266"/>
        <v>0</v>
      </c>
    </row>
    <row r="2364" spans="1:13" x14ac:dyDescent="0.2">
      <c r="A2364" s="5"/>
      <c r="B2364" s="5"/>
      <c r="C2364" s="4"/>
      <c r="D2364" s="4">
        <v>613430</v>
      </c>
      <c r="E2364" s="258"/>
      <c r="F2364" s="5" t="s">
        <v>192</v>
      </c>
      <c r="G2364" s="41">
        <v>1500</v>
      </c>
      <c r="H2364" s="41">
        <v>1500</v>
      </c>
      <c r="I2364" s="46"/>
      <c r="J2364" s="46"/>
      <c r="K2364" s="83">
        <f t="shared" si="264"/>
        <v>1500</v>
      </c>
      <c r="L2364" s="74">
        <f t="shared" si="265"/>
        <v>100</v>
      </c>
      <c r="M2364" s="41">
        <f t="shared" si="266"/>
        <v>0</v>
      </c>
    </row>
    <row r="2365" spans="1:13" x14ac:dyDescent="0.2">
      <c r="A2365" s="5"/>
      <c r="B2365" s="3"/>
      <c r="C2365" s="4"/>
      <c r="D2365" s="11">
        <v>613500</v>
      </c>
      <c r="E2365" s="257" t="s">
        <v>434</v>
      </c>
      <c r="F2365" s="10" t="s">
        <v>26</v>
      </c>
      <c r="G2365" s="40">
        <v>2000</v>
      </c>
      <c r="H2365" s="40">
        <v>2000</v>
      </c>
      <c r="I2365" s="47"/>
      <c r="J2365" s="47"/>
      <c r="K2365" s="50">
        <f t="shared" si="264"/>
        <v>2000</v>
      </c>
      <c r="L2365" s="73">
        <f t="shared" si="265"/>
        <v>100</v>
      </c>
      <c r="M2365" s="40">
        <f t="shared" si="266"/>
        <v>0</v>
      </c>
    </row>
    <row r="2366" spans="1:13" x14ac:dyDescent="0.2">
      <c r="A2366" s="85"/>
      <c r="B2366" s="4"/>
      <c r="C2366" s="4"/>
      <c r="D2366" s="11">
        <v>613700</v>
      </c>
      <c r="E2366" s="257"/>
      <c r="F2366" s="10" t="s">
        <v>28</v>
      </c>
      <c r="G2366" s="40">
        <v>0</v>
      </c>
      <c r="H2366" s="40">
        <v>0</v>
      </c>
      <c r="I2366" s="47"/>
      <c r="J2366" s="47"/>
      <c r="K2366" s="50">
        <f t="shared" si="264"/>
        <v>0</v>
      </c>
      <c r="L2366" s="73" t="e">
        <f t="shared" si="265"/>
        <v>#DIV/0!</v>
      </c>
      <c r="M2366" s="40">
        <f t="shared" si="266"/>
        <v>0</v>
      </c>
    </row>
    <row r="2367" spans="1:13" ht="33.75" x14ac:dyDescent="0.2">
      <c r="A2367" s="3"/>
      <c r="B2367" s="4"/>
      <c r="C2367" s="4"/>
      <c r="D2367" s="11">
        <v>613900</v>
      </c>
      <c r="E2367" s="257" t="s">
        <v>434</v>
      </c>
      <c r="F2367" s="14" t="s">
        <v>284</v>
      </c>
      <c r="G2367" s="45">
        <f>SUM(G2368:G2375)</f>
        <v>7875</v>
      </c>
      <c r="H2367" s="45">
        <f>SUM(H2368:H2375)</f>
        <v>7875</v>
      </c>
      <c r="I2367" s="45">
        <f>SUM(I2368:I2375)</f>
        <v>0</v>
      </c>
      <c r="J2367" s="45">
        <f>SUM(J2368:J2375)</f>
        <v>0</v>
      </c>
      <c r="K2367" s="50">
        <f t="shared" si="264"/>
        <v>7875</v>
      </c>
      <c r="L2367" s="73">
        <f t="shared" si="265"/>
        <v>100</v>
      </c>
      <c r="M2367" s="40">
        <f t="shared" si="266"/>
        <v>0</v>
      </c>
    </row>
    <row r="2368" spans="1:13" x14ac:dyDescent="0.2">
      <c r="A2368" s="4"/>
      <c r="B2368" s="4"/>
      <c r="C2368" s="4"/>
      <c r="D2368" s="4">
        <v>613910</v>
      </c>
      <c r="E2368" s="258"/>
      <c r="F2368" s="5" t="s">
        <v>194</v>
      </c>
      <c r="G2368" s="41">
        <v>750</v>
      </c>
      <c r="H2368" s="41">
        <v>750</v>
      </c>
      <c r="I2368" s="46"/>
      <c r="J2368" s="46"/>
      <c r="K2368" s="83">
        <f t="shared" si="264"/>
        <v>750</v>
      </c>
      <c r="L2368" s="74">
        <f t="shared" si="265"/>
        <v>100</v>
      </c>
      <c r="M2368" s="41">
        <f t="shared" si="266"/>
        <v>0</v>
      </c>
    </row>
    <row r="2369" spans="1:13" x14ac:dyDescent="0.2">
      <c r="A2369" s="4"/>
      <c r="B2369" s="4"/>
      <c r="C2369" s="4"/>
      <c r="D2369" s="4">
        <v>613914</v>
      </c>
      <c r="E2369" s="258"/>
      <c r="F2369" s="5" t="s">
        <v>203</v>
      </c>
      <c r="G2369" s="41">
        <v>1000</v>
      </c>
      <c r="H2369" s="41">
        <v>1000</v>
      </c>
      <c r="I2369" s="46"/>
      <c r="J2369" s="46"/>
      <c r="K2369" s="83">
        <f t="shared" si="264"/>
        <v>1000</v>
      </c>
      <c r="L2369" s="74">
        <f t="shared" si="265"/>
        <v>100</v>
      </c>
      <c r="M2369" s="41">
        <f t="shared" si="266"/>
        <v>0</v>
      </c>
    </row>
    <row r="2370" spans="1:13" x14ac:dyDescent="0.2">
      <c r="A2370" s="4"/>
      <c r="B2370" s="4"/>
      <c r="C2370" s="4"/>
      <c r="D2370" s="4">
        <v>613920</v>
      </c>
      <c r="E2370" s="258"/>
      <c r="F2370" s="5" t="s">
        <v>196</v>
      </c>
      <c r="G2370" s="41">
        <v>2000</v>
      </c>
      <c r="H2370" s="41">
        <v>2000</v>
      </c>
      <c r="I2370" s="46"/>
      <c r="J2370" s="46"/>
      <c r="K2370" s="83">
        <f t="shared" si="264"/>
        <v>2000</v>
      </c>
      <c r="L2370" s="74">
        <f t="shared" si="265"/>
        <v>100</v>
      </c>
      <c r="M2370" s="41">
        <f t="shared" si="266"/>
        <v>0</v>
      </c>
    </row>
    <row r="2371" spans="1:13" x14ac:dyDescent="0.2">
      <c r="A2371" s="4"/>
      <c r="B2371" s="4"/>
      <c r="C2371" s="4"/>
      <c r="D2371" s="18">
        <v>613974</v>
      </c>
      <c r="E2371" s="256"/>
      <c r="F2371" s="1" t="s">
        <v>250</v>
      </c>
      <c r="G2371" s="41">
        <v>1000</v>
      </c>
      <c r="H2371" s="41">
        <v>1000</v>
      </c>
      <c r="I2371" s="46"/>
      <c r="J2371" s="46"/>
      <c r="K2371" s="83">
        <f t="shared" si="264"/>
        <v>1000</v>
      </c>
      <c r="L2371" s="74">
        <f t="shared" si="265"/>
        <v>100</v>
      </c>
      <c r="M2371" s="41">
        <f t="shared" si="266"/>
        <v>0</v>
      </c>
    </row>
    <row r="2372" spans="1:13" ht="22.5" x14ac:dyDescent="0.2">
      <c r="A2372" s="4"/>
      <c r="B2372" s="4"/>
      <c r="C2372" s="4"/>
      <c r="D2372" s="4">
        <v>613976</v>
      </c>
      <c r="E2372" s="258"/>
      <c r="F2372" s="1" t="s">
        <v>322</v>
      </c>
      <c r="G2372" s="41">
        <v>2000</v>
      </c>
      <c r="H2372" s="41">
        <v>2000</v>
      </c>
      <c r="I2372" s="46"/>
      <c r="J2372" s="46"/>
      <c r="K2372" s="83">
        <f t="shared" si="264"/>
        <v>2000</v>
      </c>
      <c r="L2372" s="74">
        <f t="shared" si="265"/>
        <v>100</v>
      </c>
      <c r="M2372" s="41">
        <f t="shared" si="266"/>
        <v>0</v>
      </c>
    </row>
    <row r="2373" spans="1:13" x14ac:dyDescent="0.2">
      <c r="A2373" s="4"/>
      <c r="B2373" s="4"/>
      <c r="C2373" s="4"/>
      <c r="D2373" s="4">
        <v>613980</v>
      </c>
      <c r="E2373" s="258"/>
      <c r="F2373" s="5" t="s">
        <v>261</v>
      </c>
      <c r="G2373" s="41">
        <v>579</v>
      </c>
      <c r="H2373" s="41">
        <v>579</v>
      </c>
      <c r="I2373" s="46"/>
      <c r="J2373" s="46"/>
      <c r="K2373" s="83">
        <f t="shared" si="264"/>
        <v>579</v>
      </c>
      <c r="L2373" s="74">
        <f t="shared" si="265"/>
        <v>100</v>
      </c>
      <c r="M2373" s="41">
        <f t="shared" si="266"/>
        <v>0</v>
      </c>
    </row>
    <row r="2374" spans="1:13" ht="22.5" x14ac:dyDescent="0.2">
      <c r="A2374" s="4"/>
      <c r="B2374" s="4"/>
      <c r="C2374" s="4"/>
      <c r="D2374" s="4">
        <v>613983</v>
      </c>
      <c r="E2374" s="258"/>
      <c r="F2374" s="1" t="s">
        <v>252</v>
      </c>
      <c r="G2374" s="41">
        <v>546</v>
      </c>
      <c r="H2374" s="41">
        <v>546</v>
      </c>
      <c r="I2374" s="46"/>
      <c r="J2374" s="46"/>
      <c r="K2374" s="83">
        <f t="shared" si="264"/>
        <v>546</v>
      </c>
      <c r="L2374" s="74">
        <f t="shared" si="265"/>
        <v>100</v>
      </c>
      <c r="M2374" s="41">
        <f t="shared" si="266"/>
        <v>0</v>
      </c>
    </row>
    <row r="2375" spans="1:13" x14ac:dyDescent="0.2">
      <c r="A2375" s="4"/>
      <c r="B2375" s="4"/>
      <c r="C2375" s="4"/>
      <c r="D2375" s="4">
        <v>613990</v>
      </c>
      <c r="E2375" s="258"/>
      <c r="F2375" s="5" t="s">
        <v>126</v>
      </c>
      <c r="G2375" s="41"/>
      <c r="H2375" s="41"/>
      <c r="I2375" s="46"/>
      <c r="J2375" s="46"/>
      <c r="K2375" s="83">
        <f t="shared" si="264"/>
        <v>0</v>
      </c>
      <c r="L2375" s="74" t="e">
        <f t="shared" si="265"/>
        <v>#DIV/0!</v>
      </c>
      <c r="M2375" s="41">
        <f t="shared" si="266"/>
        <v>0</v>
      </c>
    </row>
    <row r="2376" spans="1:13" x14ac:dyDescent="0.2">
      <c r="A2376" s="4"/>
      <c r="B2376" s="4"/>
      <c r="C2376" s="4"/>
      <c r="D2376" s="64">
        <v>820000</v>
      </c>
      <c r="E2376" s="259"/>
      <c r="F2376" s="65" t="s">
        <v>240</v>
      </c>
      <c r="G2376" s="7">
        <f>SUM(G2377:G2380)</f>
        <v>15000</v>
      </c>
      <c r="H2376" s="7">
        <f t="shared" ref="H2376:J2376" si="267">SUM(H2377:H2380)</f>
        <v>15000</v>
      </c>
      <c r="I2376" s="7">
        <f t="shared" si="267"/>
        <v>0</v>
      </c>
      <c r="J2376" s="7">
        <f t="shared" si="267"/>
        <v>0</v>
      </c>
      <c r="K2376" s="87">
        <f t="shared" si="264"/>
        <v>15000</v>
      </c>
      <c r="L2376" s="76">
        <f t="shared" si="265"/>
        <v>100</v>
      </c>
      <c r="M2376" s="7">
        <f t="shared" si="266"/>
        <v>0</v>
      </c>
    </row>
    <row r="2377" spans="1:13" x14ac:dyDescent="0.2">
      <c r="A2377" s="4"/>
      <c r="B2377" s="4"/>
      <c r="C2377" s="4"/>
      <c r="D2377" s="4">
        <v>821310</v>
      </c>
      <c r="E2377" s="259" t="s">
        <v>434</v>
      </c>
      <c r="F2377" s="5" t="s">
        <v>229</v>
      </c>
      <c r="G2377" s="41">
        <v>5000</v>
      </c>
      <c r="H2377" s="41">
        <v>5000</v>
      </c>
      <c r="I2377" s="46"/>
      <c r="J2377" s="46"/>
      <c r="K2377" s="83">
        <f t="shared" si="264"/>
        <v>5000</v>
      </c>
      <c r="L2377" s="74">
        <f t="shared" si="265"/>
        <v>100</v>
      </c>
      <c r="M2377" s="41">
        <f t="shared" si="266"/>
        <v>0</v>
      </c>
    </row>
    <row r="2378" spans="1:13" x14ac:dyDescent="0.2">
      <c r="A2378" s="4"/>
      <c r="B2378" s="4"/>
      <c r="C2378" s="4"/>
      <c r="D2378" s="4">
        <v>821320</v>
      </c>
      <c r="E2378" s="258" t="s">
        <v>434</v>
      </c>
      <c r="F2378" s="5" t="s">
        <v>230</v>
      </c>
      <c r="G2378" s="41">
        <v>0</v>
      </c>
      <c r="H2378" s="41">
        <v>0</v>
      </c>
      <c r="I2378" s="46"/>
      <c r="J2378" s="46"/>
      <c r="K2378" s="83">
        <f t="shared" si="264"/>
        <v>0</v>
      </c>
      <c r="L2378" s="74" t="e">
        <f t="shared" si="265"/>
        <v>#DIV/0!</v>
      </c>
      <c r="M2378" s="41">
        <f t="shared" si="266"/>
        <v>0</v>
      </c>
    </row>
    <row r="2379" spans="1:13" x14ac:dyDescent="0.2">
      <c r="A2379" s="4"/>
      <c r="B2379" s="4"/>
      <c r="C2379" s="4"/>
      <c r="D2379" s="4">
        <v>821400</v>
      </c>
      <c r="E2379" s="258" t="s">
        <v>434</v>
      </c>
      <c r="F2379" s="5" t="s">
        <v>234</v>
      </c>
      <c r="G2379" s="41">
        <v>10000</v>
      </c>
      <c r="H2379" s="41">
        <v>10000</v>
      </c>
      <c r="I2379" s="46"/>
      <c r="J2379" s="46"/>
      <c r="K2379" s="83">
        <f t="shared" si="264"/>
        <v>10000</v>
      </c>
      <c r="L2379" s="74">
        <f t="shared" si="265"/>
        <v>100</v>
      </c>
      <c r="M2379" s="41">
        <f t="shared" si="266"/>
        <v>0</v>
      </c>
    </row>
    <row r="2380" spans="1:13" x14ac:dyDescent="0.2">
      <c r="A2380" s="4"/>
      <c r="B2380" s="4"/>
      <c r="C2380" s="4"/>
      <c r="D2380" s="4">
        <v>821600</v>
      </c>
      <c r="E2380" s="258" t="s">
        <v>434</v>
      </c>
      <c r="F2380" s="5" t="s">
        <v>321</v>
      </c>
      <c r="G2380" s="41"/>
      <c r="H2380" s="55"/>
      <c r="I2380" s="82"/>
      <c r="J2380" s="82"/>
      <c r="K2380" s="83">
        <f t="shared" si="264"/>
        <v>0</v>
      </c>
      <c r="L2380" s="74" t="e">
        <f t="shared" si="265"/>
        <v>#DIV/0!</v>
      </c>
      <c r="M2380" s="41">
        <f t="shared" si="266"/>
        <v>0</v>
      </c>
    </row>
    <row r="2381" spans="1:13" x14ac:dyDescent="0.2">
      <c r="A2381" s="4"/>
      <c r="B2381" s="4"/>
      <c r="C2381" s="4"/>
      <c r="D2381" s="4"/>
      <c r="E2381" s="258"/>
      <c r="F2381" s="2" t="s">
        <v>46</v>
      </c>
      <c r="G2381" s="89">
        <v>4</v>
      </c>
      <c r="H2381" s="89">
        <v>4</v>
      </c>
      <c r="I2381" s="90"/>
      <c r="J2381" s="90"/>
      <c r="K2381" s="87">
        <f t="shared" si="264"/>
        <v>4</v>
      </c>
      <c r="L2381" s="76">
        <f t="shared" si="265"/>
        <v>100</v>
      </c>
      <c r="M2381" s="7">
        <f t="shared" si="266"/>
        <v>0</v>
      </c>
    </row>
    <row r="2382" spans="1:13" x14ac:dyDescent="0.2">
      <c r="A2382" s="242"/>
      <c r="B2382" s="212"/>
      <c r="C2382" s="212"/>
      <c r="E2382" s="274"/>
      <c r="G2382" s="51"/>
      <c r="H2382" s="51"/>
      <c r="I2382" s="51"/>
      <c r="J2382" s="51"/>
      <c r="K2382" s="51"/>
      <c r="L2382" s="31"/>
      <c r="M2382" s="22"/>
    </row>
    <row r="2383" spans="1:13" x14ac:dyDescent="0.2">
      <c r="A2383" s="244"/>
      <c r="B2383" s="28"/>
      <c r="C2383" s="28"/>
      <c r="E2383" s="274"/>
      <c r="G2383" s="57"/>
      <c r="H2383" s="57"/>
      <c r="I2383" s="57"/>
      <c r="J2383" s="57"/>
      <c r="K2383" s="57"/>
      <c r="L2383" s="35"/>
      <c r="M2383" s="23"/>
    </row>
    <row r="2384" spans="1:13" ht="12.75" customHeight="1" x14ac:dyDescent="0.2">
      <c r="A2384" s="5" t="s">
        <v>48</v>
      </c>
      <c r="B2384" s="5" t="s">
        <v>49</v>
      </c>
      <c r="C2384" s="5" t="s">
        <v>50</v>
      </c>
      <c r="D2384" s="3" t="s">
        <v>7</v>
      </c>
      <c r="E2384" s="81" t="s">
        <v>130</v>
      </c>
      <c r="F2384" s="3" t="s">
        <v>51</v>
      </c>
      <c r="G2384" s="520" t="s">
        <v>558</v>
      </c>
      <c r="H2384" s="514" t="s">
        <v>328</v>
      </c>
      <c r="I2384" s="514" t="s">
        <v>500</v>
      </c>
      <c r="J2384" s="516" t="s">
        <v>324</v>
      </c>
      <c r="K2384" s="512" t="s">
        <v>586</v>
      </c>
      <c r="L2384" s="15" t="s">
        <v>52</v>
      </c>
      <c r="M2384" s="3" t="s">
        <v>123</v>
      </c>
    </row>
    <row r="2385" spans="1:13" ht="32.25" customHeight="1" x14ac:dyDescent="0.2">
      <c r="A2385" s="5" t="s">
        <v>53</v>
      </c>
      <c r="B2385" s="5"/>
      <c r="C2385" s="5" t="s">
        <v>54</v>
      </c>
      <c r="D2385" s="3" t="s">
        <v>11</v>
      </c>
      <c r="E2385" s="81" t="s">
        <v>131</v>
      </c>
      <c r="F2385" s="3" t="s">
        <v>55</v>
      </c>
      <c r="G2385" s="522"/>
      <c r="H2385" s="515"/>
      <c r="I2385" s="513"/>
      <c r="J2385" s="517"/>
      <c r="K2385" s="523"/>
      <c r="L2385" s="15" t="s">
        <v>325</v>
      </c>
      <c r="M2385" s="3" t="s">
        <v>326</v>
      </c>
    </row>
    <row r="2386" spans="1:13" x14ac:dyDescent="0.2">
      <c r="A2386" s="4">
        <v>1</v>
      </c>
      <c r="B2386" s="4">
        <v>2</v>
      </c>
      <c r="C2386" s="85">
        <v>3</v>
      </c>
      <c r="D2386" s="85">
        <v>4</v>
      </c>
      <c r="E2386" s="275">
        <v>5</v>
      </c>
      <c r="F2386" s="85">
        <v>6</v>
      </c>
      <c r="G2386" s="85">
        <v>7</v>
      </c>
      <c r="H2386" s="85">
        <v>8</v>
      </c>
      <c r="I2386" s="85">
        <v>9</v>
      </c>
      <c r="J2386" s="85">
        <v>10</v>
      </c>
      <c r="K2386" s="209" t="s">
        <v>327</v>
      </c>
      <c r="L2386" s="86">
        <v>12</v>
      </c>
      <c r="M2386" s="85">
        <v>13</v>
      </c>
    </row>
    <row r="2387" spans="1:13" x14ac:dyDescent="0.2">
      <c r="A2387" s="4">
        <v>23</v>
      </c>
      <c r="B2387" s="4"/>
      <c r="C2387" s="5"/>
      <c r="D2387" s="3"/>
      <c r="E2387" s="81"/>
      <c r="F2387" s="2" t="s">
        <v>121</v>
      </c>
      <c r="G2387" s="41"/>
      <c r="H2387" s="41"/>
      <c r="I2387" s="46"/>
      <c r="J2387" s="46"/>
      <c r="K2387" s="46"/>
      <c r="L2387" s="27"/>
      <c r="M2387" s="5"/>
    </row>
    <row r="2388" spans="1:13" x14ac:dyDescent="0.2">
      <c r="A2388" s="5"/>
      <c r="B2388" s="3" t="s">
        <v>57</v>
      </c>
      <c r="C2388" s="3" t="s">
        <v>58</v>
      </c>
      <c r="D2388" s="3"/>
      <c r="E2388" s="81"/>
      <c r="F2388" s="9" t="s">
        <v>121</v>
      </c>
      <c r="G2388" s="41"/>
      <c r="H2388" s="41"/>
      <c r="I2388" s="46"/>
      <c r="J2388" s="46"/>
      <c r="K2388" s="46"/>
      <c r="L2388" s="27"/>
      <c r="M2388" s="5"/>
    </row>
    <row r="2389" spans="1:13" x14ac:dyDescent="0.2">
      <c r="A2389" s="4"/>
      <c r="B2389" s="4"/>
      <c r="C2389" s="4"/>
      <c r="D2389" s="4"/>
      <c r="E2389" s="258"/>
      <c r="F2389" s="2" t="s">
        <v>275</v>
      </c>
      <c r="G2389" s="7">
        <f>SUM(G2390+G2429)</f>
        <v>230876</v>
      </c>
      <c r="H2389" s="7">
        <f>SUM(H2390+H2429)</f>
        <v>230876</v>
      </c>
      <c r="I2389" s="7">
        <f>SUM(I2390+I2429)</f>
        <v>0</v>
      </c>
      <c r="J2389" s="7">
        <f>SUM(J2390+J2429)</f>
        <v>0</v>
      </c>
      <c r="K2389" s="84">
        <f t="shared" ref="K2389:K2404" si="268">SUM(H2389:J2389)</f>
        <v>230876</v>
      </c>
      <c r="L2389" s="76">
        <f t="shared" ref="L2389:L2432" si="269">K2389/G2389*100</f>
        <v>100</v>
      </c>
      <c r="M2389" s="7">
        <f t="shared" ref="M2389:M2432" si="270">K2389-G2389</f>
        <v>0</v>
      </c>
    </row>
    <row r="2390" spans="1:13" x14ac:dyDescent="0.2">
      <c r="A2390" s="4"/>
      <c r="B2390" s="4"/>
      <c r="C2390" s="4"/>
      <c r="D2390" s="64">
        <v>610000</v>
      </c>
      <c r="E2390" s="259"/>
      <c r="F2390" s="65" t="s">
        <v>242</v>
      </c>
      <c r="G2390" s="7">
        <f>SUM(G2391+G2404+G2405)</f>
        <v>226876</v>
      </c>
      <c r="H2390" s="7">
        <f>SUM(H2391+H2404+H2405)</f>
        <v>226876</v>
      </c>
      <c r="I2390" s="7">
        <f>SUM(I2391+I2404+I2405)</f>
        <v>0</v>
      </c>
      <c r="J2390" s="7">
        <f>SUM(J2391+J2404+J2405)</f>
        <v>0</v>
      </c>
      <c r="K2390" s="84">
        <f t="shared" si="268"/>
        <v>226876</v>
      </c>
      <c r="L2390" s="76">
        <f t="shared" si="269"/>
        <v>100</v>
      </c>
      <c r="M2390" s="7">
        <f t="shared" si="270"/>
        <v>0</v>
      </c>
    </row>
    <row r="2391" spans="1:13" x14ac:dyDescent="0.2">
      <c r="A2391" s="4"/>
      <c r="B2391" s="4"/>
      <c r="C2391" s="4"/>
      <c r="D2391" s="9">
        <v>611000</v>
      </c>
      <c r="E2391" s="259"/>
      <c r="F2391" s="10" t="s">
        <v>13</v>
      </c>
      <c r="G2391" s="45">
        <f>SUM(G2392+G2396)</f>
        <v>207458</v>
      </c>
      <c r="H2391" s="45">
        <f>SUM(H2392+H2396)</f>
        <v>207458</v>
      </c>
      <c r="I2391" s="45">
        <f>SUM(I2392+I2396)</f>
        <v>0</v>
      </c>
      <c r="J2391" s="45">
        <f>SUM(J2392+J2396)</f>
        <v>0</v>
      </c>
      <c r="K2391" s="47">
        <f t="shared" si="268"/>
        <v>207458</v>
      </c>
      <c r="L2391" s="73">
        <f t="shared" si="269"/>
        <v>100</v>
      </c>
      <c r="M2391" s="40">
        <f t="shared" si="270"/>
        <v>0</v>
      </c>
    </row>
    <row r="2392" spans="1:13" x14ac:dyDescent="0.2">
      <c r="A2392" s="4"/>
      <c r="B2392" s="4"/>
      <c r="C2392" s="4"/>
      <c r="D2392" s="11">
        <v>611100</v>
      </c>
      <c r="E2392" s="257" t="s">
        <v>416</v>
      </c>
      <c r="F2392" s="10" t="s">
        <v>317</v>
      </c>
      <c r="G2392" s="45">
        <f>SUM(G2393:G2395)</f>
        <v>151003</v>
      </c>
      <c r="H2392" s="45">
        <f>SUM(H2393:H2395)</f>
        <v>151003</v>
      </c>
      <c r="I2392" s="45">
        <f>SUM(I2393:I2395)</f>
        <v>0</v>
      </c>
      <c r="J2392" s="45">
        <f>SUM(J2393:J2395)</f>
        <v>0</v>
      </c>
      <c r="K2392" s="47">
        <f t="shared" si="268"/>
        <v>151003</v>
      </c>
      <c r="L2392" s="73">
        <f t="shared" si="269"/>
        <v>100</v>
      </c>
      <c r="M2392" s="40">
        <f t="shared" si="270"/>
        <v>0</v>
      </c>
    </row>
    <row r="2393" spans="1:13" x14ac:dyDescent="0.2">
      <c r="A2393" s="4"/>
      <c r="B2393" s="4"/>
      <c r="C2393" s="4"/>
      <c r="D2393" s="12">
        <v>611110</v>
      </c>
      <c r="E2393" s="255"/>
      <c r="F2393" s="5" t="s">
        <v>255</v>
      </c>
      <c r="G2393" s="41">
        <v>102692</v>
      </c>
      <c r="H2393" s="41">
        <v>102692</v>
      </c>
      <c r="I2393" s="46"/>
      <c r="J2393" s="46"/>
      <c r="K2393" s="46">
        <f t="shared" si="268"/>
        <v>102692</v>
      </c>
      <c r="L2393" s="74">
        <f t="shared" si="269"/>
        <v>100</v>
      </c>
      <c r="M2393" s="41">
        <f t="shared" si="270"/>
        <v>0</v>
      </c>
    </row>
    <row r="2394" spans="1:13" x14ac:dyDescent="0.2">
      <c r="A2394" s="4"/>
      <c r="B2394" s="4"/>
      <c r="C2394" s="4"/>
      <c r="D2394" s="12">
        <v>611130</v>
      </c>
      <c r="E2394" s="255"/>
      <c r="F2394" s="5" t="s">
        <v>14</v>
      </c>
      <c r="G2394" s="41">
        <v>46811</v>
      </c>
      <c r="H2394" s="41">
        <v>46811</v>
      </c>
      <c r="I2394" s="46"/>
      <c r="J2394" s="46"/>
      <c r="K2394" s="46">
        <f t="shared" si="268"/>
        <v>46811</v>
      </c>
      <c r="L2394" s="74">
        <f t="shared" si="269"/>
        <v>100</v>
      </c>
      <c r="M2394" s="41">
        <f t="shared" si="270"/>
        <v>0</v>
      </c>
    </row>
    <row r="2395" spans="1:13" x14ac:dyDescent="0.2">
      <c r="A2395" s="4"/>
      <c r="B2395" s="4"/>
      <c r="C2395" s="4"/>
      <c r="D2395" s="12">
        <v>611155</v>
      </c>
      <c r="E2395" s="255"/>
      <c r="F2395" s="5" t="s">
        <v>18</v>
      </c>
      <c r="G2395" s="41">
        <v>1500</v>
      </c>
      <c r="H2395" s="41">
        <v>1500</v>
      </c>
      <c r="I2395" s="46"/>
      <c r="J2395" s="46"/>
      <c r="K2395" s="46">
        <f t="shared" si="268"/>
        <v>1500</v>
      </c>
      <c r="L2395" s="74">
        <f t="shared" si="269"/>
        <v>100</v>
      </c>
      <c r="M2395" s="41">
        <f t="shared" si="270"/>
        <v>0</v>
      </c>
    </row>
    <row r="2396" spans="1:13" x14ac:dyDescent="0.2">
      <c r="A2396" s="4"/>
      <c r="B2396" s="4"/>
      <c r="C2396" s="4"/>
      <c r="D2396" s="11">
        <v>611200</v>
      </c>
      <c r="E2396" s="257" t="s">
        <v>416</v>
      </c>
      <c r="F2396" s="10" t="s">
        <v>318</v>
      </c>
      <c r="G2396" s="45">
        <f>SUM(G2397:G2403)</f>
        <v>56455</v>
      </c>
      <c r="H2396" s="45">
        <f>SUM(H2397:H2403)</f>
        <v>56455</v>
      </c>
      <c r="I2396" s="45">
        <f>SUM(I2397:I2403)</f>
        <v>0</v>
      </c>
      <c r="J2396" s="45">
        <f>SUM(J2397:J2403)</f>
        <v>0</v>
      </c>
      <c r="K2396" s="47">
        <f t="shared" si="268"/>
        <v>56455</v>
      </c>
      <c r="L2396" s="73">
        <f t="shared" si="269"/>
        <v>100</v>
      </c>
      <c r="M2396" s="40">
        <f t="shared" si="270"/>
        <v>0</v>
      </c>
    </row>
    <row r="2397" spans="1:13" x14ac:dyDescent="0.2">
      <c r="A2397" s="4"/>
      <c r="B2397" s="4"/>
      <c r="C2397" s="4"/>
      <c r="D2397" s="12">
        <v>611211</v>
      </c>
      <c r="E2397" s="255"/>
      <c r="F2397" s="5" t="s">
        <v>310</v>
      </c>
      <c r="G2397" s="41">
        <v>13200</v>
      </c>
      <c r="H2397" s="41">
        <v>13200</v>
      </c>
      <c r="I2397" s="46"/>
      <c r="J2397" s="46"/>
      <c r="K2397" s="46">
        <f t="shared" si="268"/>
        <v>13200</v>
      </c>
      <c r="L2397" s="74">
        <f t="shared" si="269"/>
        <v>100</v>
      </c>
      <c r="M2397" s="41">
        <f t="shared" si="270"/>
        <v>0</v>
      </c>
    </row>
    <row r="2398" spans="1:13" x14ac:dyDescent="0.2">
      <c r="A2398" s="4"/>
      <c r="B2398" s="4"/>
      <c r="C2398" s="4"/>
      <c r="D2398" s="12">
        <v>611214</v>
      </c>
      <c r="E2398" s="255"/>
      <c r="F2398" s="5" t="s">
        <v>142</v>
      </c>
      <c r="G2398" s="41"/>
      <c r="H2398" s="41"/>
      <c r="I2398" s="46"/>
      <c r="J2398" s="46"/>
      <c r="K2398" s="46">
        <f t="shared" si="268"/>
        <v>0</v>
      </c>
      <c r="L2398" s="74" t="e">
        <f t="shared" si="269"/>
        <v>#DIV/0!</v>
      </c>
      <c r="M2398" s="41">
        <f t="shared" si="270"/>
        <v>0</v>
      </c>
    </row>
    <row r="2399" spans="1:13" x14ac:dyDescent="0.2">
      <c r="A2399" s="4"/>
      <c r="B2399" s="4"/>
      <c r="C2399" s="4"/>
      <c r="D2399" s="12">
        <v>611216</v>
      </c>
      <c r="E2399" s="255"/>
      <c r="F2399" s="5" t="s">
        <v>143</v>
      </c>
      <c r="G2399" s="41"/>
      <c r="H2399" s="41"/>
      <c r="I2399" s="46"/>
      <c r="J2399" s="46"/>
      <c r="K2399" s="46">
        <f t="shared" si="268"/>
        <v>0</v>
      </c>
      <c r="L2399" s="74" t="e">
        <f t="shared" si="269"/>
        <v>#DIV/0!</v>
      </c>
      <c r="M2399" s="41">
        <f t="shared" si="270"/>
        <v>0</v>
      </c>
    </row>
    <row r="2400" spans="1:13" x14ac:dyDescent="0.2">
      <c r="A2400" s="4"/>
      <c r="B2400" s="4"/>
      <c r="C2400" s="4"/>
      <c r="D2400" s="12">
        <v>611221</v>
      </c>
      <c r="E2400" s="255"/>
      <c r="F2400" s="5" t="s">
        <v>15</v>
      </c>
      <c r="G2400" s="41">
        <v>19360</v>
      </c>
      <c r="H2400" s="41">
        <v>19360</v>
      </c>
      <c r="I2400" s="46"/>
      <c r="J2400" s="46"/>
      <c r="K2400" s="46">
        <f t="shared" si="268"/>
        <v>19360</v>
      </c>
      <c r="L2400" s="74">
        <f t="shared" si="269"/>
        <v>100</v>
      </c>
      <c r="M2400" s="41">
        <f t="shared" si="270"/>
        <v>0</v>
      </c>
    </row>
    <row r="2401" spans="1:13" x14ac:dyDescent="0.2">
      <c r="A2401" s="4"/>
      <c r="B2401" s="4"/>
      <c r="C2401" s="4"/>
      <c r="D2401" s="4">
        <v>611224</v>
      </c>
      <c r="E2401" s="258"/>
      <c r="F2401" s="5" t="s">
        <v>16</v>
      </c>
      <c r="G2401" s="41">
        <v>3895</v>
      </c>
      <c r="H2401" s="41">
        <v>3895</v>
      </c>
      <c r="I2401" s="46"/>
      <c r="J2401" s="46"/>
      <c r="K2401" s="46">
        <f t="shared" si="268"/>
        <v>3895</v>
      </c>
      <c r="L2401" s="74">
        <f t="shared" si="269"/>
        <v>100</v>
      </c>
      <c r="M2401" s="41">
        <f t="shared" si="270"/>
        <v>0</v>
      </c>
    </row>
    <row r="2402" spans="1:13" x14ac:dyDescent="0.2">
      <c r="A2402" s="4"/>
      <c r="B2402" s="4"/>
      <c r="C2402" s="4"/>
      <c r="D2402" s="4">
        <v>611225</v>
      </c>
      <c r="E2402" s="258"/>
      <c r="F2402" s="5" t="s">
        <v>17</v>
      </c>
      <c r="G2402" s="41">
        <v>10000</v>
      </c>
      <c r="H2402" s="41">
        <v>10000</v>
      </c>
      <c r="I2402" s="46"/>
      <c r="J2402" s="46"/>
      <c r="K2402" s="46">
        <f t="shared" si="268"/>
        <v>10000</v>
      </c>
      <c r="L2402" s="74">
        <f t="shared" si="269"/>
        <v>100</v>
      </c>
      <c r="M2402" s="41">
        <f t="shared" si="270"/>
        <v>0</v>
      </c>
    </row>
    <row r="2403" spans="1:13" x14ac:dyDescent="0.2">
      <c r="A2403" s="4"/>
      <c r="B2403" s="4"/>
      <c r="C2403" s="4"/>
      <c r="D2403" s="4">
        <v>611227</v>
      </c>
      <c r="E2403" s="258"/>
      <c r="F2403" s="5" t="s">
        <v>128</v>
      </c>
      <c r="G2403" s="41">
        <v>10000</v>
      </c>
      <c r="H2403" s="41">
        <v>10000</v>
      </c>
      <c r="I2403" s="46"/>
      <c r="J2403" s="46"/>
      <c r="K2403" s="46">
        <f t="shared" si="268"/>
        <v>10000</v>
      </c>
      <c r="L2403" s="74">
        <f t="shared" si="269"/>
        <v>100</v>
      </c>
      <c r="M2403" s="41">
        <f t="shared" si="270"/>
        <v>0</v>
      </c>
    </row>
    <row r="2404" spans="1:13" x14ac:dyDescent="0.2">
      <c r="A2404" s="4"/>
      <c r="B2404" s="4"/>
      <c r="C2404" s="4"/>
      <c r="D2404" s="9">
        <v>612100</v>
      </c>
      <c r="E2404" s="259" t="s">
        <v>416</v>
      </c>
      <c r="F2404" s="10" t="s">
        <v>20</v>
      </c>
      <c r="G2404" s="40">
        <v>7550</v>
      </c>
      <c r="H2404" s="40">
        <v>7550</v>
      </c>
      <c r="I2404" s="47"/>
      <c r="J2404" s="47"/>
      <c r="K2404" s="47">
        <f t="shared" si="268"/>
        <v>7550</v>
      </c>
      <c r="L2404" s="73">
        <f t="shared" si="269"/>
        <v>100</v>
      </c>
      <c r="M2404" s="40">
        <f t="shared" si="270"/>
        <v>0</v>
      </c>
    </row>
    <row r="2405" spans="1:13" x14ac:dyDescent="0.2">
      <c r="A2405" s="4"/>
      <c r="B2405" s="4"/>
      <c r="C2405" s="4"/>
      <c r="D2405" s="9">
        <v>613000</v>
      </c>
      <c r="E2405" s="259"/>
      <c r="F2405" s="10" t="s">
        <v>185</v>
      </c>
      <c r="G2405" s="45">
        <f>SUM(G2406+G2409+G2412+G2415+G2418+G2419+G2420)</f>
        <v>11868</v>
      </c>
      <c r="H2405" s="45">
        <f>SUM(H2406+H2409+H2412+H2415+H2418+H2419+H2420)</f>
        <v>11868</v>
      </c>
      <c r="I2405" s="45">
        <f>SUM(I2406+I2409+I2412+I2415+I2418+I2419+I2420)</f>
        <v>0</v>
      </c>
      <c r="J2405" s="45">
        <f>SUM(J2406+J2409+J2412+J2415+J2418+J2419+J2420)</f>
        <v>0</v>
      </c>
      <c r="K2405" s="45">
        <f>SUM(K2406+K2409+K2412+K2415+K2418+K2419+K2420)</f>
        <v>11868</v>
      </c>
      <c r="L2405" s="73">
        <f t="shared" si="269"/>
        <v>100</v>
      </c>
      <c r="M2405" s="40">
        <f t="shared" si="270"/>
        <v>0</v>
      </c>
    </row>
    <row r="2406" spans="1:13" x14ac:dyDescent="0.2">
      <c r="A2406" s="4"/>
      <c r="B2406" s="4"/>
      <c r="C2406" s="4"/>
      <c r="D2406" s="11">
        <v>613100</v>
      </c>
      <c r="E2406" s="257" t="s">
        <v>416</v>
      </c>
      <c r="F2406" s="10" t="s">
        <v>175</v>
      </c>
      <c r="G2406" s="45">
        <f>SUM(G2407:G2408)</f>
        <v>1500</v>
      </c>
      <c r="H2406" s="45">
        <f>SUM(H2407:H2408)</f>
        <v>1500</v>
      </c>
      <c r="I2406" s="45">
        <f>SUM(I2407:I2408)</f>
        <v>0</v>
      </c>
      <c r="J2406" s="45">
        <f>SUM(J2407:J2408)</f>
        <v>0</v>
      </c>
      <c r="K2406" s="47">
        <f t="shared" ref="K2406:K2432" si="271">SUM(H2406:J2406)</f>
        <v>1500</v>
      </c>
      <c r="L2406" s="73">
        <f t="shared" si="269"/>
        <v>100</v>
      </c>
      <c r="M2406" s="40">
        <f t="shared" si="270"/>
        <v>0</v>
      </c>
    </row>
    <row r="2407" spans="1:13" x14ac:dyDescent="0.2">
      <c r="A2407" s="4"/>
      <c r="B2407" s="4"/>
      <c r="C2407" s="4"/>
      <c r="D2407" s="4">
        <v>613110</v>
      </c>
      <c r="E2407" s="258"/>
      <c r="F2407" s="5" t="s">
        <v>174</v>
      </c>
      <c r="G2407" s="41">
        <v>1500</v>
      </c>
      <c r="H2407" s="41">
        <v>1500</v>
      </c>
      <c r="I2407" s="46"/>
      <c r="J2407" s="46"/>
      <c r="K2407" s="46">
        <f t="shared" si="271"/>
        <v>1500</v>
      </c>
      <c r="L2407" s="74">
        <f t="shared" si="269"/>
        <v>100</v>
      </c>
      <c r="M2407" s="41">
        <f t="shared" si="270"/>
        <v>0</v>
      </c>
    </row>
    <row r="2408" spans="1:13" x14ac:dyDescent="0.2">
      <c r="A2408" s="4"/>
      <c r="B2408" s="4"/>
      <c r="C2408" s="4"/>
      <c r="D2408" s="4">
        <v>613120</v>
      </c>
      <c r="E2408" s="258"/>
      <c r="F2408" s="5" t="s">
        <v>22</v>
      </c>
      <c r="G2408" s="41">
        <v>0</v>
      </c>
      <c r="H2408" s="41"/>
      <c r="I2408" s="46"/>
      <c r="J2408" s="46"/>
      <c r="K2408" s="46">
        <f t="shared" si="271"/>
        <v>0</v>
      </c>
      <c r="L2408" s="74" t="e">
        <f t="shared" si="269"/>
        <v>#DIV/0!</v>
      </c>
      <c r="M2408" s="41">
        <f t="shared" si="270"/>
        <v>0</v>
      </c>
    </row>
    <row r="2409" spans="1:13" x14ac:dyDescent="0.2">
      <c r="A2409" s="4"/>
      <c r="B2409" s="4"/>
      <c r="C2409" s="4"/>
      <c r="D2409" s="11">
        <v>613200</v>
      </c>
      <c r="E2409" s="278" t="s">
        <v>416</v>
      </c>
      <c r="F2409" s="10" t="s">
        <v>186</v>
      </c>
      <c r="G2409" s="45">
        <f>SUM(G2410:G2411)</f>
        <v>0</v>
      </c>
      <c r="H2409" s="45">
        <f>SUM(H2410:H2411)</f>
        <v>0</v>
      </c>
      <c r="I2409" s="45">
        <f>SUM(I2410:I2411)</f>
        <v>0</v>
      </c>
      <c r="J2409" s="45">
        <f>SUM(J2410:J2411)</f>
        <v>0</v>
      </c>
      <c r="K2409" s="47">
        <f t="shared" si="271"/>
        <v>0</v>
      </c>
      <c r="L2409" s="73" t="e">
        <f t="shared" si="269"/>
        <v>#DIV/0!</v>
      </c>
      <c r="M2409" s="40">
        <f t="shared" si="270"/>
        <v>0</v>
      </c>
    </row>
    <row r="2410" spans="1:13" x14ac:dyDescent="0.2">
      <c r="A2410" s="4"/>
      <c r="B2410" s="4"/>
      <c r="C2410" s="4"/>
      <c r="D2410" s="4">
        <v>613211</v>
      </c>
      <c r="E2410" s="258"/>
      <c r="F2410" s="5" t="s">
        <v>187</v>
      </c>
      <c r="G2410" s="41">
        <v>0</v>
      </c>
      <c r="H2410" s="41"/>
      <c r="I2410" s="46"/>
      <c r="J2410" s="46"/>
      <c r="K2410" s="46">
        <f t="shared" si="271"/>
        <v>0</v>
      </c>
      <c r="L2410" s="74" t="e">
        <f t="shared" si="269"/>
        <v>#DIV/0!</v>
      </c>
      <c r="M2410" s="41">
        <f t="shared" si="270"/>
        <v>0</v>
      </c>
    </row>
    <row r="2411" spans="1:13" x14ac:dyDescent="0.2">
      <c r="A2411" s="4"/>
      <c r="B2411" s="4"/>
      <c r="C2411" s="4"/>
      <c r="D2411" s="4">
        <v>613212</v>
      </c>
      <c r="E2411" s="258"/>
      <c r="F2411" s="5" t="s">
        <v>188</v>
      </c>
      <c r="G2411" s="41">
        <v>0</v>
      </c>
      <c r="H2411" s="41"/>
      <c r="I2411" s="46"/>
      <c r="J2411" s="46"/>
      <c r="K2411" s="46">
        <f t="shared" si="271"/>
        <v>0</v>
      </c>
      <c r="L2411" s="74" t="e">
        <f t="shared" si="269"/>
        <v>#DIV/0!</v>
      </c>
      <c r="M2411" s="41">
        <f t="shared" si="270"/>
        <v>0</v>
      </c>
    </row>
    <row r="2412" spans="1:13" ht="12.75" customHeight="1" x14ac:dyDescent="0.2">
      <c r="A2412" s="4"/>
      <c r="B2412" s="5"/>
      <c r="C2412" s="4"/>
      <c r="D2412" s="11">
        <v>613300</v>
      </c>
      <c r="E2412" s="257" t="s">
        <v>416</v>
      </c>
      <c r="F2412" s="10" t="s">
        <v>319</v>
      </c>
      <c r="G2412" s="45">
        <f>SUM(G2413:G2414)</f>
        <v>2500</v>
      </c>
      <c r="H2412" s="45">
        <f>SUM(H2413:H2414)</f>
        <v>2500</v>
      </c>
      <c r="I2412" s="45">
        <f>SUM(I2413:I2414)</f>
        <v>0</v>
      </c>
      <c r="J2412" s="45">
        <f>SUM(J2413:J2414)</f>
        <v>0</v>
      </c>
      <c r="K2412" s="47">
        <f t="shared" si="271"/>
        <v>2500</v>
      </c>
      <c r="L2412" s="73">
        <f t="shared" si="269"/>
        <v>100</v>
      </c>
      <c r="M2412" s="40">
        <f t="shared" si="270"/>
        <v>0</v>
      </c>
    </row>
    <row r="2413" spans="1:13" x14ac:dyDescent="0.2">
      <c r="A2413" s="4"/>
      <c r="B2413" s="5"/>
      <c r="C2413" s="4"/>
      <c r="D2413" s="4">
        <v>613321</v>
      </c>
      <c r="E2413" s="258"/>
      <c r="F2413" s="5" t="s">
        <v>189</v>
      </c>
      <c r="G2413" s="41">
        <v>0</v>
      </c>
      <c r="H2413" s="41"/>
      <c r="I2413" s="46"/>
      <c r="J2413" s="46"/>
      <c r="K2413" s="46">
        <f t="shared" si="271"/>
        <v>0</v>
      </c>
      <c r="L2413" s="74" t="e">
        <f t="shared" si="269"/>
        <v>#DIV/0!</v>
      </c>
      <c r="M2413" s="41">
        <f t="shared" si="270"/>
        <v>0</v>
      </c>
    </row>
    <row r="2414" spans="1:13" x14ac:dyDescent="0.2">
      <c r="A2414" s="4"/>
      <c r="B2414" s="85"/>
      <c r="C2414" s="4"/>
      <c r="D2414" s="4">
        <v>613311</v>
      </c>
      <c r="E2414" s="258"/>
      <c r="F2414" s="5" t="s">
        <v>206</v>
      </c>
      <c r="G2414" s="41">
        <v>2500</v>
      </c>
      <c r="H2414" s="41">
        <v>2500</v>
      </c>
      <c r="I2414" s="46"/>
      <c r="J2414" s="46"/>
      <c r="K2414" s="46">
        <f t="shared" si="271"/>
        <v>2500</v>
      </c>
      <c r="L2414" s="74">
        <f t="shared" si="269"/>
        <v>100</v>
      </c>
      <c r="M2414" s="41">
        <f t="shared" si="270"/>
        <v>0</v>
      </c>
    </row>
    <row r="2415" spans="1:13" x14ac:dyDescent="0.2">
      <c r="A2415" s="4"/>
      <c r="B2415" s="5"/>
      <c r="C2415" s="4"/>
      <c r="D2415" s="11">
        <v>613400</v>
      </c>
      <c r="E2415" s="257" t="s">
        <v>416</v>
      </c>
      <c r="F2415" s="10" t="s">
        <v>190</v>
      </c>
      <c r="G2415" s="45">
        <f>SUM(G2416:G2417)</f>
        <v>3000</v>
      </c>
      <c r="H2415" s="45">
        <f>SUM(H2416:H2417)</f>
        <v>3000</v>
      </c>
      <c r="I2415" s="45">
        <f>SUM(I2416:I2417)</f>
        <v>0</v>
      </c>
      <c r="J2415" s="45">
        <f>SUM(J2416:J2417)</f>
        <v>0</v>
      </c>
      <c r="K2415" s="47">
        <f t="shared" si="271"/>
        <v>3000</v>
      </c>
      <c r="L2415" s="73">
        <f t="shared" si="269"/>
        <v>100</v>
      </c>
      <c r="M2415" s="40">
        <f t="shared" si="270"/>
        <v>0</v>
      </c>
    </row>
    <row r="2416" spans="1:13" x14ac:dyDescent="0.2">
      <c r="A2416" s="4"/>
      <c r="B2416" s="3"/>
      <c r="C2416" s="4"/>
      <c r="D2416" s="4">
        <v>613410</v>
      </c>
      <c r="E2416" s="258"/>
      <c r="F2416" s="5" t="s">
        <v>191</v>
      </c>
      <c r="G2416" s="41">
        <v>2000</v>
      </c>
      <c r="H2416" s="41">
        <v>2000</v>
      </c>
      <c r="I2416" s="46"/>
      <c r="J2416" s="46"/>
      <c r="K2416" s="46">
        <f t="shared" si="271"/>
        <v>2000</v>
      </c>
      <c r="L2416" s="74">
        <f t="shared" si="269"/>
        <v>100</v>
      </c>
      <c r="M2416" s="41">
        <f t="shared" si="270"/>
        <v>0</v>
      </c>
    </row>
    <row r="2417" spans="1:13" x14ac:dyDescent="0.2">
      <c r="A2417" s="5"/>
      <c r="B2417" s="4"/>
      <c r="C2417" s="4"/>
      <c r="D2417" s="4">
        <v>613430</v>
      </c>
      <c r="E2417" s="258"/>
      <c r="F2417" s="5" t="s">
        <v>192</v>
      </c>
      <c r="G2417" s="41">
        <v>1000</v>
      </c>
      <c r="H2417" s="41">
        <v>1000</v>
      </c>
      <c r="I2417" s="46"/>
      <c r="J2417" s="46"/>
      <c r="K2417" s="46">
        <f t="shared" si="271"/>
        <v>1000</v>
      </c>
      <c r="L2417" s="74">
        <f t="shared" si="269"/>
        <v>100</v>
      </c>
      <c r="M2417" s="41">
        <f t="shared" si="270"/>
        <v>0</v>
      </c>
    </row>
    <row r="2418" spans="1:13" x14ac:dyDescent="0.2">
      <c r="A2418" s="5"/>
      <c r="B2418" s="4"/>
      <c r="C2418" s="4"/>
      <c r="D2418" s="11">
        <v>613500</v>
      </c>
      <c r="E2418" s="257" t="s">
        <v>416</v>
      </c>
      <c r="F2418" s="10" t="s">
        <v>26</v>
      </c>
      <c r="G2418" s="40">
        <v>0</v>
      </c>
      <c r="H2418" s="40">
        <v>0</v>
      </c>
      <c r="I2418" s="47"/>
      <c r="J2418" s="47"/>
      <c r="K2418" s="47">
        <f t="shared" si="271"/>
        <v>0</v>
      </c>
      <c r="L2418" s="73" t="e">
        <f t="shared" si="269"/>
        <v>#DIV/0!</v>
      </c>
      <c r="M2418" s="40">
        <f t="shared" si="270"/>
        <v>0</v>
      </c>
    </row>
    <row r="2419" spans="1:13" x14ac:dyDescent="0.2">
      <c r="A2419" s="85"/>
      <c r="B2419" s="4"/>
      <c r="C2419" s="4"/>
      <c r="D2419" s="11">
        <v>613700</v>
      </c>
      <c r="E2419" s="257" t="s">
        <v>416</v>
      </c>
      <c r="F2419" s="10" t="s">
        <v>28</v>
      </c>
      <c r="G2419" s="40">
        <v>0</v>
      </c>
      <c r="H2419" s="40">
        <v>0</v>
      </c>
      <c r="I2419" s="47"/>
      <c r="J2419" s="47"/>
      <c r="K2419" s="47">
        <f t="shared" si="271"/>
        <v>0</v>
      </c>
      <c r="L2419" s="73" t="e">
        <f t="shared" si="269"/>
        <v>#DIV/0!</v>
      </c>
      <c r="M2419" s="40">
        <f t="shared" si="270"/>
        <v>0</v>
      </c>
    </row>
    <row r="2420" spans="1:13" ht="33.75" x14ac:dyDescent="0.2">
      <c r="A2420" s="3"/>
      <c r="B2420" s="4"/>
      <c r="C2420" s="4"/>
      <c r="D2420" s="11">
        <v>613900</v>
      </c>
      <c r="E2420" s="257" t="s">
        <v>416</v>
      </c>
      <c r="F2420" s="14" t="s">
        <v>284</v>
      </c>
      <c r="G2420" s="45">
        <f>SUM(G2421:G2428)</f>
        <v>4868</v>
      </c>
      <c r="H2420" s="45">
        <f>SUM(H2421:H2428)</f>
        <v>4868</v>
      </c>
      <c r="I2420" s="45">
        <f>SUM(I2421:I2428)</f>
        <v>0</v>
      </c>
      <c r="J2420" s="45">
        <f>SUM(J2421:J2428)</f>
        <v>0</v>
      </c>
      <c r="K2420" s="47">
        <f t="shared" si="271"/>
        <v>4868</v>
      </c>
      <c r="L2420" s="73">
        <f t="shared" si="269"/>
        <v>100</v>
      </c>
      <c r="M2420" s="40">
        <f t="shared" si="270"/>
        <v>0</v>
      </c>
    </row>
    <row r="2421" spans="1:13" x14ac:dyDescent="0.2">
      <c r="A2421" s="4"/>
      <c r="B2421" s="4"/>
      <c r="C2421" s="4"/>
      <c r="D2421" s="4">
        <v>613910</v>
      </c>
      <c r="E2421" s="258"/>
      <c r="F2421" s="5" t="s">
        <v>194</v>
      </c>
      <c r="G2421" s="41">
        <v>0</v>
      </c>
      <c r="H2421" s="41"/>
      <c r="I2421" s="46"/>
      <c r="J2421" s="46"/>
      <c r="K2421" s="46">
        <f t="shared" si="271"/>
        <v>0</v>
      </c>
      <c r="L2421" s="74" t="e">
        <f t="shared" si="269"/>
        <v>#DIV/0!</v>
      </c>
      <c r="M2421" s="41">
        <f t="shared" si="270"/>
        <v>0</v>
      </c>
    </row>
    <row r="2422" spans="1:13" x14ac:dyDescent="0.2">
      <c r="A2422" s="4"/>
      <c r="B2422" s="4"/>
      <c r="C2422" s="4"/>
      <c r="D2422" s="4">
        <v>613914</v>
      </c>
      <c r="E2422" s="258"/>
      <c r="F2422" s="5" t="s">
        <v>195</v>
      </c>
      <c r="G2422" s="41">
        <v>1000</v>
      </c>
      <c r="H2422" s="41">
        <v>1000</v>
      </c>
      <c r="I2422" s="46"/>
      <c r="J2422" s="46"/>
      <c r="K2422" s="46">
        <f t="shared" si="271"/>
        <v>1000</v>
      </c>
      <c r="L2422" s="74">
        <f t="shared" si="269"/>
        <v>100</v>
      </c>
      <c r="M2422" s="41">
        <f t="shared" si="270"/>
        <v>0</v>
      </c>
    </row>
    <row r="2423" spans="1:13" x14ac:dyDescent="0.2">
      <c r="A2423" s="4"/>
      <c r="B2423" s="4"/>
      <c r="C2423" s="4"/>
      <c r="D2423" s="4">
        <v>613920</v>
      </c>
      <c r="E2423" s="258"/>
      <c r="F2423" s="5" t="s">
        <v>104</v>
      </c>
      <c r="G2423" s="41">
        <v>1500</v>
      </c>
      <c r="H2423" s="41">
        <v>1500</v>
      </c>
      <c r="I2423" s="46"/>
      <c r="J2423" s="46"/>
      <c r="K2423" s="46">
        <f t="shared" si="271"/>
        <v>1500</v>
      </c>
      <c r="L2423" s="74">
        <f t="shared" si="269"/>
        <v>100</v>
      </c>
      <c r="M2423" s="41">
        <f t="shared" si="270"/>
        <v>0</v>
      </c>
    </row>
    <row r="2424" spans="1:13" x14ac:dyDescent="0.2">
      <c r="A2424" s="4"/>
      <c r="B2424" s="4"/>
      <c r="C2424" s="4"/>
      <c r="D2424" s="18">
        <v>613974</v>
      </c>
      <c r="E2424" s="256"/>
      <c r="F2424" s="1" t="s">
        <v>250</v>
      </c>
      <c r="G2424" s="41">
        <v>1500</v>
      </c>
      <c r="H2424" s="41">
        <v>1500</v>
      </c>
      <c r="I2424" s="46"/>
      <c r="J2424" s="46"/>
      <c r="K2424" s="46">
        <f t="shared" si="271"/>
        <v>1500</v>
      </c>
      <c r="L2424" s="74">
        <f t="shared" si="269"/>
        <v>100</v>
      </c>
      <c r="M2424" s="41">
        <f t="shared" si="270"/>
        <v>0</v>
      </c>
    </row>
    <row r="2425" spans="1:13" ht="22.5" x14ac:dyDescent="0.2">
      <c r="A2425" s="4"/>
      <c r="B2425" s="4"/>
      <c r="C2425" s="4"/>
      <c r="D2425" s="4">
        <v>613976</v>
      </c>
      <c r="E2425" s="258"/>
      <c r="F2425" s="1" t="s">
        <v>322</v>
      </c>
      <c r="G2425" s="41"/>
      <c r="H2425" s="41">
        <v>0</v>
      </c>
      <c r="I2425" s="46"/>
      <c r="J2425" s="46"/>
      <c r="K2425" s="46">
        <f t="shared" si="271"/>
        <v>0</v>
      </c>
      <c r="L2425" s="74" t="e">
        <f t="shared" si="269"/>
        <v>#DIV/0!</v>
      </c>
      <c r="M2425" s="41">
        <f t="shared" si="270"/>
        <v>0</v>
      </c>
    </row>
    <row r="2426" spans="1:13" x14ac:dyDescent="0.2">
      <c r="A2426" s="4"/>
      <c r="B2426" s="4"/>
      <c r="C2426" s="4"/>
      <c r="D2426" s="4">
        <v>613980</v>
      </c>
      <c r="E2426" s="258"/>
      <c r="F2426" s="1" t="s">
        <v>261</v>
      </c>
      <c r="G2426" s="41">
        <v>340</v>
      </c>
      <c r="H2426" s="41">
        <v>340</v>
      </c>
      <c r="I2426" s="46"/>
      <c r="J2426" s="46"/>
      <c r="K2426" s="46">
        <f t="shared" si="271"/>
        <v>340</v>
      </c>
      <c r="L2426" s="74">
        <f t="shared" si="269"/>
        <v>100</v>
      </c>
      <c r="M2426" s="41">
        <f t="shared" si="270"/>
        <v>0</v>
      </c>
    </row>
    <row r="2427" spans="1:13" ht="22.5" x14ac:dyDescent="0.2">
      <c r="A2427" s="4"/>
      <c r="B2427" s="4"/>
      <c r="C2427" s="4"/>
      <c r="D2427" s="4">
        <v>613983</v>
      </c>
      <c r="E2427" s="258"/>
      <c r="F2427" s="1" t="s">
        <v>252</v>
      </c>
      <c r="G2427" s="41">
        <v>528</v>
      </c>
      <c r="H2427" s="41">
        <v>528</v>
      </c>
      <c r="I2427" s="46"/>
      <c r="J2427" s="46"/>
      <c r="K2427" s="46">
        <f t="shared" si="271"/>
        <v>528</v>
      </c>
      <c r="L2427" s="74">
        <f t="shared" si="269"/>
        <v>100</v>
      </c>
      <c r="M2427" s="41">
        <f t="shared" si="270"/>
        <v>0</v>
      </c>
    </row>
    <row r="2428" spans="1:13" x14ac:dyDescent="0.2">
      <c r="A2428" s="4"/>
      <c r="B2428" s="4"/>
      <c r="C2428" s="4"/>
      <c r="D2428" s="4">
        <v>613990</v>
      </c>
      <c r="E2428" s="258"/>
      <c r="F2428" s="5" t="s">
        <v>126</v>
      </c>
      <c r="G2428" s="41">
        <v>0</v>
      </c>
      <c r="H2428" s="41"/>
      <c r="I2428" s="46"/>
      <c r="J2428" s="46"/>
      <c r="K2428" s="46">
        <f t="shared" si="271"/>
        <v>0</v>
      </c>
      <c r="L2428" s="74" t="e">
        <f t="shared" si="269"/>
        <v>#DIV/0!</v>
      </c>
      <c r="M2428" s="41">
        <f t="shared" si="270"/>
        <v>0</v>
      </c>
    </row>
    <row r="2429" spans="1:13" x14ac:dyDescent="0.2">
      <c r="A2429" s="4"/>
      <c r="B2429" s="4"/>
      <c r="C2429" s="4"/>
      <c r="D2429" s="64">
        <v>820000</v>
      </c>
      <c r="E2429" s="259" t="s">
        <v>416</v>
      </c>
      <c r="F2429" s="65" t="s">
        <v>240</v>
      </c>
      <c r="G2429" s="7">
        <f>SUM(G2430:G2431)</f>
        <v>4000</v>
      </c>
      <c r="H2429" s="7">
        <f>SUM(H2430:H2431)</f>
        <v>4000</v>
      </c>
      <c r="I2429" s="7">
        <f>SUM(I2430:I2431)</f>
        <v>0</v>
      </c>
      <c r="J2429" s="7">
        <f>SUM(J2430:J2431)</f>
        <v>0</v>
      </c>
      <c r="K2429" s="84">
        <f t="shared" si="271"/>
        <v>4000</v>
      </c>
      <c r="L2429" s="76">
        <f t="shared" si="269"/>
        <v>100</v>
      </c>
      <c r="M2429" s="7">
        <f t="shared" si="270"/>
        <v>0</v>
      </c>
    </row>
    <row r="2430" spans="1:13" x14ac:dyDescent="0.2">
      <c r="A2430" s="4"/>
      <c r="B2430" s="4"/>
      <c r="C2430" s="4"/>
      <c r="D2430" s="4">
        <v>821310</v>
      </c>
      <c r="E2430" s="276" t="s">
        <v>416</v>
      </c>
      <c r="F2430" s="5" t="s">
        <v>229</v>
      </c>
      <c r="G2430" s="41">
        <v>4000</v>
      </c>
      <c r="H2430" s="41">
        <v>4000</v>
      </c>
      <c r="I2430" s="46"/>
      <c r="J2430" s="46"/>
      <c r="K2430" s="46">
        <f t="shared" si="271"/>
        <v>4000</v>
      </c>
      <c r="L2430" s="74">
        <f t="shared" si="269"/>
        <v>100</v>
      </c>
      <c r="M2430" s="41">
        <f t="shared" si="270"/>
        <v>0</v>
      </c>
    </row>
    <row r="2431" spans="1:13" x14ac:dyDescent="0.2">
      <c r="A2431" s="4"/>
      <c r="B2431" s="4"/>
      <c r="C2431" s="4"/>
      <c r="D2431" s="4">
        <v>821320</v>
      </c>
      <c r="E2431" s="258"/>
      <c r="F2431" s="5" t="s">
        <v>230</v>
      </c>
      <c r="G2431" s="55"/>
      <c r="H2431" s="55"/>
      <c r="I2431" s="82"/>
      <c r="J2431" s="82"/>
      <c r="K2431" s="46">
        <f t="shared" si="271"/>
        <v>0</v>
      </c>
      <c r="L2431" s="74" t="e">
        <f t="shared" si="269"/>
        <v>#DIV/0!</v>
      </c>
      <c r="M2431" s="41">
        <f t="shared" si="270"/>
        <v>0</v>
      </c>
    </row>
    <row r="2432" spans="1:13" x14ac:dyDescent="0.2">
      <c r="A2432" s="4"/>
      <c r="B2432" s="4"/>
      <c r="C2432" s="4"/>
      <c r="D2432" s="4"/>
      <c r="E2432" s="258"/>
      <c r="F2432" s="2" t="s">
        <v>46</v>
      </c>
      <c r="G2432" s="89">
        <v>5</v>
      </c>
      <c r="H2432" s="89">
        <v>5</v>
      </c>
      <c r="I2432" s="90"/>
      <c r="J2432" s="90"/>
      <c r="K2432" s="84">
        <f t="shared" si="271"/>
        <v>5</v>
      </c>
      <c r="L2432" s="76">
        <f t="shared" si="269"/>
        <v>100</v>
      </c>
      <c r="M2432" s="7">
        <f t="shared" si="270"/>
        <v>0</v>
      </c>
    </row>
    <row r="2433" spans="1:13" x14ac:dyDescent="0.2">
      <c r="A2433" s="242"/>
      <c r="B2433" s="212"/>
      <c r="E2433" s="274"/>
      <c r="G2433" s="51"/>
      <c r="H2433" s="51"/>
      <c r="I2433" s="51"/>
      <c r="J2433" s="51"/>
      <c r="K2433" s="51"/>
      <c r="L2433" s="31"/>
      <c r="M2433" s="22"/>
    </row>
    <row r="2434" spans="1:13" x14ac:dyDescent="0.2">
      <c r="A2434" s="244"/>
      <c r="B2434" s="28"/>
      <c r="C2434" s="28"/>
      <c r="E2434" s="274"/>
      <c r="G2434" s="57"/>
      <c r="H2434" s="57"/>
      <c r="I2434" s="57"/>
      <c r="J2434" s="57"/>
      <c r="K2434" s="57"/>
      <c r="L2434" s="35"/>
      <c r="M2434" s="23"/>
    </row>
    <row r="2435" spans="1:13" ht="12.75" customHeight="1" x14ac:dyDescent="0.2">
      <c r="A2435" s="5" t="s">
        <v>48</v>
      </c>
      <c r="B2435" s="5" t="s">
        <v>49</v>
      </c>
      <c r="C2435" s="5" t="s">
        <v>50</v>
      </c>
      <c r="D2435" s="3" t="s">
        <v>7</v>
      </c>
      <c r="E2435" s="81" t="s">
        <v>130</v>
      </c>
      <c r="F2435" s="3" t="s">
        <v>51</v>
      </c>
      <c r="G2435" s="520" t="s">
        <v>557</v>
      </c>
      <c r="H2435" s="514" t="s">
        <v>328</v>
      </c>
      <c r="I2435" s="514" t="s">
        <v>500</v>
      </c>
      <c r="J2435" s="516" t="s">
        <v>324</v>
      </c>
      <c r="K2435" s="512" t="s">
        <v>583</v>
      </c>
      <c r="L2435" s="15" t="s">
        <v>52</v>
      </c>
      <c r="M2435" s="3" t="s">
        <v>123</v>
      </c>
    </row>
    <row r="2436" spans="1:13" ht="31.5" customHeight="1" x14ac:dyDescent="0.2">
      <c r="A2436" s="5" t="s">
        <v>53</v>
      </c>
      <c r="B2436" s="5"/>
      <c r="C2436" s="5" t="s">
        <v>54</v>
      </c>
      <c r="D2436" s="3" t="s">
        <v>11</v>
      </c>
      <c r="E2436" s="81" t="s">
        <v>131</v>
      </c>
      <c r="F2436" s="3" t="s">
        <v>55</v>
      </c>
      <c r="G2436" s="522"/>
      <c r="H2436" s="515"/>
      <c r="I2436" s="513"/>
      <c r="J2436" s="517"/>
      <c r="K2436" s="523"/>
      <c r="L2436" s="15" t="s">
        <v>325</v>
      </c>
      <c r="M2436" s="3" t="s">
        <v>326</v>
      </c>
    </row>
    <row r="2437" spans="1:13" x14ac:dyDescent="0.2">
      <c r="A2437" s="4">
        <v>1</v>
      </c>
      <c r="B2437" s="4">
        <v>2</v>
      </c>
      <c r="C2437" s="85">
        <v>3</v>
      </c>
      <c r="D2437" s="85">
        <v>4</v>
      </c>
      <c r="E2437" s="275">
        <v>5</v>
      </c>
      <c r="F2437" s="85">
        <v>6</v>
      </c>
      <c r="G2437" s="85">
        <v>7</v>
      </c>
      <c r="H2437" s="85">
        <v>8</v>
      </c>
      <c r="I2437" s="85">
        <v>9</v>
      </c>
      <c r="J2437" s="85">
        <v>10</v>
      </c>
      <c r="K2437" s="209" t="s">
        <v>327</v>
      </c>
      <c r="L2437" s="86">
        <v>12</v>
      </c>
      <c r="M2437" s="85">
        <v>13</v>
      </c>
    </row>
    <row r="2438" spans="1:13" x14ac:dyDescent="0.2">
      <c r="A2438" s="4">
        <v>24</v>
      </c>
      <c r="B2438" s="4"/>
      <c r="C2438" s="5"/>
      <c r="D2438" s="3"/>
      <c r="E2438" s="81"/>
      <c r="F2438" s="2" t="s">
        <v>122</v>
      </c>
      <c r="G2438" s="41"/>
      <c r="H2438" s="41"/>
      <c r="I2438" s="46"/>
      <c r="J2438" s="46"/>
      <c r="K2438" s="46"/>
      <c r="L2438" s="27"/>
      <c r="M2438" s="5"/>
    </row>
    <row r="2439" spans="1:13" x14ac:dyDescent="0.2">
      <c r="A2439" s="5"/>
      <c r="B2439" s="3" t="s">
        <v>57</v>
      </c>
      <c r="C2439" s="3" t="s">
        <v>58</v>
      </c>
      <c r="D2439" s="3"/>
      <c r="E2439" s="81"/>
      <c r="F2439" s="9" t="s">
        <v>122</v>
      </c>
      <c r="G2439" s="41"/>
      <c r="H2439" s="41"/>
      <c r="I2439" s="46"/>
      <c r="J2439" s="46"/>
      <c r="K2439" s="46"/>
      <c r="L2439" s="27"/>
      <c r="M2439" s="5"/>
    </row>
    <row r="2440" spans="1:13" x14ac:dyDescent="0.2">
      <c r="A2440" s="5"/>
      <c r="B2440" s="4"/>
      <c r="C2440" s="4"/>
      <c r="D2440" s="4"/>
      <c r="E2440" s="258"/>
      <c r="F2440" s="2" t="s">
        <v>275</v>
      </c>
      <c r="G2440" s="7">
        <f>SUM(G2441+G2490)</f>
        <v>2266726</v>
      </c>
      <c r="H2440" s="7">
        <f>SUM(H2441+H2490)</f>
        <v>882660</v>
      </c>
      <c r="I2440" s="7">
        <f>SUM(I2441+I2490)</f>
        <v>1384066</v>
      </c>
      <c r="J2440" s="7">
        <f>SUM(J2441+J2490)</f>
        <v>0</v>
      </c>
      <c r="K2440" s="84">
        <f>SUM(H2440:J2440)</f>
        <v>2266726</v>
      </c>
      <c r="L2440" s="76">
        <f t="shared" ref="L2440:L2474" si="272">K2440/G2440*100</f>
        <v>100</v>
      </c>
      <c r="M2440" s="7">
        <f t="shared" ref="M2440:M2474" si="273">K2440-G2440</f>
        <v>0</v>
      </c>
    </row>
    <row r="2441" spans="1:13" x14ac:dyDescent="0.2">
      <c r="A2441" s="4"/>
      <c r="B2441" s="4"/>
      <c r="C2441" s="4"/>
      <c r="D2441" s="64">
        <v>610000</v>
      </c>
      <c r="E2441" s="259"/>
      <c r="F2441" s="65" t="s">
        <v>242</v>
      </c>
      <c r="G2441" s="7">
        <f>SUM(G2442+G2455+G2456+G2484+G2487+G2488)</f>
        <v>1917726</v>
      </c>
      <c r="H2441" s="7">
        <f>SUM(H2442+H2455+H2456+H2484+H2487+H2488)</f>
        <v>873660</v>
      </c>
      <c r="I2441" s="7">
        <f t="shared" ref="I2441:K2441" si="274">SUM(I2442+I2455+I2456+I2484+I2487+I2488)</f>
        <v>1044066</v>
      </c>
      <c r="J2441" s="7">
        <f t="shared" si="274"/>
        <v>0</v>
      </c>
      <c r="K2441" s="7">
        <f t="shared" si="274"/>
        <v>1917726</v>
      </c>
      <c r="L2441" s="76">
        <f t="shared" si="272"/>
        <v>100</v>
      </c>
      <c r="M2441" s="7">
        <f t="shared" si="273"/>
        <v>0</v>
      </c>
    </row>
    <row r="2442" spans="1:13" x14ac:dyDescent="0.2">
      <c r="A2442" s="4"/>
      <c r="B2442" s="4"/>
      <c r="C2442" s="4"/>
      <c r="D2442" s="9">
        <v>611000</v>
      </c>
      <c r="E2442" s="259"/>
      <c r="F2442" s="10" t="s">
        <v>13</v>
      </c>
      <c r="G2442" s="40">
        <f>SUM(G2443+G2447)</f>
        <v>424115</v>
      </c>
      <c r="H2442" s="40">
        <f>SUM(H2443+H2447)</f>
        <v>424115</v>
      </c>
      <c r="I2442" s="40">
        <f>SUM(I2443+I2447)</f>
        <v>0</v>
      </c>
      <c r="J2442" s="40">
        <f>SUM(J2443+J2447)</f>
        <v>0</v>
      </c>
      <c r="K2442" s="47">
        <f t="shared" ref="K2442:K2483" si="275">SUM(H2442:J2442)</f>
        <v>424115</v>
      </c>
      <c r="L2442" s="73">
        <f t="shared" si="272"/>
        <v>100</v>
      </c>
      <c r="M2442" s="40">
        <f t="shared" si="273"/>
        <v>0</v>
      </c>
    </row>
    <row r="2443" spans="1:13" x14ac:dyDescent="0.2">
      <c r="A2443" s="4"/>
      <c r="B2443" s="4"/>
      <c r="C2443" s="4"/>
      <c r="D2443" s="11">
        <v>611100</v>
      </c>
      <c r="E2443" s="257" t="s">
        <v>446</v>
      </c>
      <c r="F2443" s="10" t="s">
        <v>317</v>
      </c>
      <c r="G2443" s="40">
        <f>SUM(G2444:G2446)</f>
        <v>338100</v>
      </c>
      <c r="H2443" s="40">
        <f>SUM(H2444:H2446)</f>
        <v>338100</v>
      </c>
      <c r="I2443" s="40">
        <f>SUM(I2444:I2446)</f>
        <v>0</v>
      </c>
      <c r="J2443" s="40">
        <f>SUM(J2444:J2446)</f>
        <v>0</v>
      </c>
      <c r="K2443" s="47">
        <f t="shared" si="275"/>
        <v>338100</v>
      </c>
      <c r="L2443" s="73">
        <f t="shared" si="272"/>
        <v>100</v>
      </c>
      <c r="M2443" s="40">
        <f t="shared" si="273"/>
        <v>0</v>
      </c>
    </row>
    <row r="2444" spans="1:13" x14ac:dyDescent="0.2">
      <c r="A2444" s="4"/>
      <c r="B2444" s="4"/>
      <c r="C2444" s="4"/>
      <c r="D2444" s="12">
        <v>611110</v>
      </c>
      <c r="E2444" s="255"/>
      <c r="F2444" s="5" t="s">
        <v>256</v>
      </c>
      <c r="G2444" s="41">
        <v>230952</v>
      </c>
      <c r="H2444" s="41">
        <v>230952</v>
      </c>
      <c r="I2444" s="46"/>
      <c r="J2444" s="46"/>
      <c r="K2444" s="46">
        <f t="shared" si="275"/>
        <v>230952</v>
      </c>
      <c r="L2444" s="74">
        <f t="shared" si="272"/>
        <v>100</v>
      </c>
      <c r="M2444" s="41">
        <f t="shared" si="273"/>
        <v>0</v>
      </c>
    </row>
    <row r="2445" spans="1:13" x14ac:dyDescent="0.2">
      <c r="A2445" s="4"/>
      <c r="B2445" s="4"/>
      <c r="C2445" s="4"/>
      <c r="D2445" s="12">
        <v>611130</v>
      </c>
      <c r="E2445" s="255"/>
      <c r="F2445" s="5" t="s">
        <v>14</v>
      </c>
      <c r="G2445" s="41">
        <v>104811</v>
      </c>
      <c r="H2445" s="41">
        <v>104811</v>
      </c>
      <c r="I2445" s="46"/>
      <c r="J2445" s="46"/>
      <c r="K2445" s="46">
        <f t="shared" si="275"/>
        <v>104811</v>
      </c>
      <c r="L2445" s="74">
        <f t="shared" si="272"/>
        <v>100</v>
      </c>
      <c r="M2445" s="41">
        <f t="shared" si="273"/>
        <v>0</v>
      </c>
    </row>
    <row r="2446" spans="1:13" x14ac:dyDescent="0.2">
      <c r="A2446" s="4"/>
      <c r="B2446" s="4"/>
      <c r="C2446" s="4"/>
      <c r="D2446" s="12">
        <v>611155</v>
      </c>
      <c r="E2446" s="255"/>
      <c r="F2446" s="5" t="s">
        <v>18</v>
      </c>
      <c r="G2446" s="41">
        <v>2337</v>
      </c>
      <c r="H2446" s="41">
        <v>2337</v>
      </c>
      <c r="I2446" s="46"/>
      <c r="J2446" s="46"/>
      <c r="K2446" s="46">
        <f t="shared" si="275"/>
        <v>2337</v>
      </c>
      <c r="L2446" s="74">
        <f t="shared" si="272"/>
        <v>100</v>
      </c>
      <c r="M2446" s="41">
        <f t="shared" si="273"/>
        <v>0</v>
      </c>
    </row>
    <row r="2447" spans="1:13" x14ac:dyDescent="0.2">
      <c r="A2447" s="4"/>
      <c r="B2447" s="4"/>
      <c r="C2447" s="4"/>
      <c r="D2447" s="11">
        <v>611200</v>
      </c>
      <c r="E2447" s="257" t="s">
        <v>446</v>
      </c>
      <c r="F2447" s="10" t="s">
        <v>318</v>
      </c>
      <c r="G2447" s="45">
        <f>SUM(G2448:G2454)</f>
        <v>86015</v>
      </c>
      <c r="H2447" s="45">
        <f>SUM(H2448:H2454)</f>
        <v>86015</v>
      </c>
      <c r="I2447" s="45">
        <f>SUM(I2448:I2454)</f>
        <v>0</v>
      </c>
      <c r="J2447" s="45">
        <f>SUM(J2448:J2454)</f>
        <v>0</v>
      </c>
      <c r="K2447" s="47">
        <f t="shared" si="275"/>
        <v>86015</v>
      </c>
      <c r="L2447" s="73">
        <f t="shared" si="272"/>
        <v>100</v>
      </c>
      <c r="M2447" s="40">
        <f t="shared" si="273"/>
        <v>0</v>
      </c>
    </row>
    <row r="2448" spans="1:13" x14ac:dyDescent="0.2">
      <c r="A2448" s="4"/>
      <c r="B2448" s="4"/>
      <c r="C2448" s="4"/>
      <c r="D2448" s="12">
        <v>611211</v>
      </c>
      <c r="E2448" s="255"/>
      <c r="F2448" s="5" t="s">
        <v>310</v>
      </c>
      <c r="G2448" s="41">
        <v>22605</v>
      </c>
      <c r="H2448" s="41">
        <v>22605</v>
      </c>
      <c r="I2448" s="46"/>
      <c r="J2448" s="46"/>
      <c r="K2448" s="46">
        <f t="shared" si="275"/>
        <v>22605</v>
      </c>
      <c r="L2448" s="74">
        <f t="shared" si="272"/>
        <v>100</v>
      </c>
      <c r="M2448" s="41">
        <f t="shared" si="273"/>
        <v>0</v>
      </c>
    </row>
    <row r="2449" spans="1:13" x14ac:dyDescent="0.2">
      <c r="A2449" s="4"/>
      <c r="B2449" s="4"/>
      <c r="C2449" s="4"/>
      <c r="D2449" s="12">
        <v>611214</v>
      </c>
      <c r="E2449" s="255"/>
      <c r="F2449" s="5" t="s">
        <v>142</v>
      </c>
      <c r="G2449" s="41"/>
      <c r="H2449" s="41"/>
      <c r="I2449" s="46"/>
      <c r="J2449" s="46"/>
      <c r="K2449" s="46">
        <f t="shared" si="275"/>
        <v>0</v>
      </c>
      <c r="L2449" s="74" t="e">
        <f t="shared" si="272"/>
        <v>#DIV/0!</v>
      </c>
      <c r="M2449" s="41">
        <f t="shared" si="273"/>
        <v>0</v>
      </c>
    </row>
    <row r="2450" spans="1:13" x14ac:dyDescent="0.2">
      <c r="A2450" s="4"/>
      <c r="B2450" s="4"/>
      <c r="C2450" s="4"/>
      <c r="D2450" s="12">
        <v>611216</v>
      </c>
      <c r="E2450" s="255"/>
      <c r="F2450" s="5" t="s">
        <v>143</v>
      </c>
      <c r="G2450" s="41"/>
      <c r="H2450" s="41"/>
      <c r="I2450" s="46"/>
      <c r="J2450" s="46"/>
      <c r="K2450" s="46">
        <f t="shared" si="275"/>
        <v>0</v>
      </c>
      <c r="L2450" s="74" t="e">
        <f t="shared" si="272"/>
        <v>#DIV/0!</v>
      </c>
      <c r="M2450" s="41">
        <f t="shared" si="273"/>
        <v>0</v>
      </c>
    </row>
    <row r="2451" spans="1:13" x14ac:dyDescent="0.2">
      <c r="A2451" s="4"/>
      <c r="B2451" s="4"/>
      <c r="C2451" s="4"/>
      <c r="D2451" s="12">
        <v>611221</v>
      </c>
      <c r="E2451" s="255"/>
      <c r="F2451" s="5" t="s">
        <v>15</v>
      </c>
      <c r="G2451" s="41">
        <v>38720</v>
      </c>
      <c r="H2451" s="41">
        <v>38720</v>
      </c>
      <c r="I2451" s="46"/>
      <c r="J2451" s="46"/>
      <c r="K2451" s="46">
        <f t="shared" si="275"/>
        <v>38720</v>
      </c>
      <c r="L2451" s="74">
        <f t="shared" si="272"/>
        <v>100</v>
      </c>
      <c r="M2451" s="41">
        <f t="shared" si="273"/>
        <v>0</v>
      </c>
    </row>
    <row r="2452" spans="1:13" x14ac:dyDescent="0.2">
      <c r="A2452" s="4"/>
      <c r="B2452" s="4"/>
      <c r="C2452" s="4"/>
      <c r="D2452" s="4">
        <v>611224</v>
      </c>
      <c r="E2452" s="258"/>
      <c r="F2452" s="5" t="s">
        <v>16</v>
      </c>
      <c r="G2452" s="41">
        <v>7790</v>
      </c>
      <c r="H2452" s="41">
        <v>7790</v>
      </c>
      <c r="I2452" s="46"/>
      <c r="J2452" s="46"/>
      <c r="K2452" s="46">
        <f t="shared" si="275"/>
        <v>7790</v>
      </c>
      <c r="L2452" s="74">
        <f t="shared" si="272"/>
        <v>100</v>
      </c>
      <c r="M2452" s="41">
        <f t="shared" si="273"/>
        <v>0</v>
      </c>
    </row>
    <row r="2453" spans="1:13" x14ac:dyDescent="0.2">
      <c r="A2453" s="4"/>
      <c r="B2453" s="4"/>
      <c r="C2453" s="4"/>
      <c r="D2453" s="4">
        <v>611225</v>
      </c>
      <c r="E2453" s="258"/>
      <c r="F2453" s="5" t="s">
        <v>17</v>
      </c>
      <c r="G2453" s="41">
        <v>8500</v>
      </c>
      <c r="H2453" s="41">
        <v>8500</v>
      </c>
      <c r="I2453" s="46"/>
      <c r="J2453" s="46"/>
      <c r="K2453" s="46">
        <f t="shared" si="275"/>
        <v>8500</v>
      </c>
      <c r="L2453" s="74">
        <f t="shared" si="272"/>
        <v>100</v>
      </c>
      <c r="M2453" s="41">
        <f t="shared" si="273"/>
        <v>0</v>
      </c>
    </row>
    <row r="2454" spans="1:13" x14ac:dyDescent="0.2">
      <c r="A2454" s="4"/>
      <c r="B2454" s="4"/>
      <c r="C2454" s="4"/>
      <c r="D2454" s="4">
        <v>611227</v>
      </c>
      <c r="E2454" s="258"/>
      <c r="F2454" s="5" t="s">
        <v>200</v>
      </c>
      <c r="G2454" s="41">
        <v>8400</v>
      </c>
      <c r="H2454" s="41">
        <v>8400</v>
      </c>
      <c r="I2454" s="46"/>
      <c r="J2454" s="46"/>
      <c r="K2454" s="46">
        <f t="shared" si="275"/>
        <v>8400</v>
      </c>
      <c r="L2454" s="74">
        <f t="shared" si="272"/>
        <v>100</v>
      </c>
      <c r="M2454" s="41">
        <f t="shared" si="273"/>
        <v>0</v>
      </c>
    </row>
    <row r="2455" spans="1:13" x14ac:dyDescent="0.2">
      <c r="A2455" s="4"/>
      <c r="B2455" s="4"/>
      <c r="C2455" s="4"/>
      <c r="D2455" s="9">
        <v>612100</v>
      </c>
      <c r="E2455" s="259" t="s">
        <v>446</v>
      </c>
      <c r="F2455" s="10" t="s">
        <v>20</v>
      </c>
      <c r="G2455" s="40">
        <v>16905</v>
      </c>
      <c r="H2455" s="40">
        <v>16905</v>
      </c>
      <c r="I2455" s="47"/>
      <c r="J2455" s="47"/>
      <c r="K2455" s="47">
        <f t="shared" si="275"/>
        <v>16905</v>
      </c>
      <c r="L2455" s="73">
        <f t="shared" si="272"/>
        <v>100</v>
      </c>
      <c r="M2455" s="40">
        <f t="shared" si="273"/>
        <v>0</v>
      </c>
    </row>
    <row r="2456" spans="1:13" x14ac:dyDescent="0.2">
      <c r="A2456" s="4"/>
      <c r="B2456" s="4"/>
      <c r="C2456" s="4"/>
      <c r="D2456" s="9">
        <v>613000</v>
      </c>
      <c r="E2456" s="259"/>
      <c r="F2456" s="10" t="s">
        <v>185</v>
      </c>
      <c r="G2456" s="45">
        <f>SUM(G2457+G2463+G2466+G2470+G2471+G2472+G2473+G2474+G2460)</f>
        <v>467314</v>
      </c>
      <c r="H2456" s="45">
        <f>SUM(H2457+H2463+H2466+H2470+H2471+H2472+H2473+H2474+H2460)</f>
        <v>262640</v>
      </c>
      <c r="I2456" s="45">
        <f t="shared" ref="I2456:M2456" si="276">SUM(I2457+I2463+I2466+I2470+I2471+I2472+I2473+I2474+I2460)</f>
        <v>204674</v>
      </c>
      <c r="J2456" s="45">
        <f t="shared" si="276"/>
        <v>0</v>
      </c>
      <c r="K2456" s="45">
        <f t="shared" si="276"/>
        <v>467314</v>
      </c>
      <c r="L2456" s="45" t="e">
        <f t="shared" si="276"/>
        <v>#DIV/0!</v>
      </c>
      <c r="M2456" s="45">
        <f t="shared" si="276"/>
        <v>0</v>
      </c>
    </row>
    <row r="2457" spans="1:13" x14ac:dyDescent="0.2">
      <c r="A2457" s="4"/>
      <c r="B2457" s="4"/>
      <c r="C2457" s="4"/>
      <c r="D2457" s="11">
        <v>613100</v>
      </c>
      <c r="E2457" s="257" t="s">
        <v>446</v>
      </c>
      <c r="F2457" s="10" t="s">
        <v>175</v>
      </c>
      <c r="G2457" s="45">
        <f>SUM(G2458:G2459)</f>
        <v>2300</v>
      </c>
      <c r="H2457" s="45">
        <f>SUM(H2458:H2459)</f>
        <v>2300</v>
      </c>
      <c r="I2457" s="45">
        <f>SUM(I2458:I2459)</f>
        <v>0</v>
      </c>
      <c r="J2457" s="45">
        <f>SUM(J2458:J2459)</f>
        <v>0</v>
      </c>
      <c r="K2457" s="47">
        <f t="shared" si="275"/>
        <v>2300</v>
      </c>
      <c r="L2457" s="73">
        <f t="shared" si="272"/>
        <v>100</v>
      </c>
      <c r="M2457" s="40">
        <f t="shared" si="273"/>
        <v>0</v>
      </c>
    </row>
    <row r="2458" spans="1:13" x14ac:dyDescent="0.2">
      <c r="A2458" s="4"/>
      <c r="B2458" s="4"/>
      <c r="C2458" s="4"/>
      <c r="D2458" s="4">
        <v>613110</v>
      </c>
      <c r="E2458" s="258"/>
      <c r="F2458" s="5" t="s">
        <v>174</v>
      </c>
      <c r="G2458" s="41">
        <v>800</v>
      </c>
      <c r="H2458" s="41">
        <v>800</v>
      </c>
      <c r="I2458" s="46"/>
      <c r="J2458" s="46"/>
      <c r="K2458" s="46">
        <f t="shared" si="275"/>
        <v>800</v>
      </c>
      <c r="L2458" s="74">
        <f t="shared" si="272"/>
        <v>100</v>
      </c>
      <c r="M2458" s="41">
        <f t="shared" si="273"/>
        <v>0</v>
      </c>
    </row>
    <row r="2459" spans="1:13" x14ac:dyDescent="0.2">
      <c r="A2459" s="4"/>
      <c r="B2459" s="4"/>
      <c r="C2459" s="4"/>
      <c r="D2459" s="4">
        <v>613120</v>
      </c>
      <c r="E2459" s="258"/>
      <c r="F2459" s="5" t="s">
        <v>22</v>
      </c>
      <c r="G2459" s="41">
        <v>1500</v>
      </c>
      <c r="H2459" s="41">
        <v>1500</v>
      </c>
      <c r="I2459" s="46"/>
      <c r="J2459" s="46"/>
      <c r="K2459" s="46">
        <f t="shared" si="275"/>
        <v>1500</v>
      </c>
      <c r="L2459" s="74">
        <f t="shared" si="272"/>
        <v>100</v>
      </c>
      <c r="M2459" s="41">
        <f t="shared" si="273"/>
        <v>0</v>
      </c>
    </row>
    <row r="2460" spans="1:13" s="221" customFormat="1" ht="13.5" customHeight="1" x14ac:dyDescent="0.2">
      <c r="A2460" s="4"/>
      <c r="B2460" s="218"/>
      <c r="C2460" s="4"/>
      <c r="D2460" s="11">
        <v>613200</v>
      </c>
      <c r="E2460" s="257" t="s">
        <v>446</v>
      </c>
      <c r="F2460" s="10" t="s">
        <v>186</v>
      </c>
      <c r="G2460" s="40">
        <f>SUM(G2461:G2462)</f>
        <v>0</v>
      </c>
      <c r="H2460" s="40">
        <f>SUM(H2461:H2462)</f>
        <v>0</v>
      </c>
      <c r="I2460" s="40">
        <f>SUM(I2461:I2462)</f>
        <v>0</v>
      </c>
      <c r="J2460" s="40">
        <f>SUM(J2461:J2462)</f>
        <v>0</v>
      </c>
      <c r="K2460" s="47">
        <f t="shared" si="275"/>
        <v>0</v>
      </c>
      <c r="L2460" s="73" t="e">
        <f t="shared" si="272"/>
        <v>#DIV/0!</v>
      </c>
      <c r="M2460" s="40">
        <f t="shared" si="273"/>
        <v>0</v>
      </c>
    </row>
    <row r="2461" spans="1:13" x14ac:dyDescent="0.2">
      <c r="A2461" s="4"/>
      <c r="B2461" s="4"/>
      <c r="C2461" s="4"/>
      <c r="D2461" s="4">
        <v>613211</v>
      </c>
      <c r="E2461" s="258"/>
      <c r="F2461" s="5" t="s">
        <v>187</v>
      </c>
      <c r="G2461" s="41">
        <v>0</v>
      </c>
      <c r="H2461" s="41"/>
      <c r="I2461" s="46"/>
      <c r="J2461" s="46"/>
      <c r="K2461" s="46">
        <f t="shared" si="275"/>
        <v>0</v>
      </c>
      <c r="L2461" s="74" t="e">
        <f t="shared" si="272"/>
        <v>#DIV/0!</v>
      </c>
      <c r="M2461" s="41">
        <f t="shared" si="273"/>
        <v>0</v>
      </c>
    </row>
    <row r="2462" spans="1:13" x14ac:dyDescent="0.2">
      <c r="A2462" s="4"/>
      <c r="B2462" s="4"/>
      <c r="C2462" s="4"/>
      <c r="D2462" s="4">
        <v>613212</v>
      </c>
      <c r="E2462" s="258"/>
      <c r="F2462" s="5" t="s">
        <v>188</v>
      </c>
      <c r="G2462" s="41">
        <v>0</v>
      </c>
      <c r="H2462" s="41"/>
      <c r="I2462" s="46"/>
      <c r="J2462" s="46"/>
      <c r="K2462" s="46">
        <f t="shared" si="275"/>
        <v>0</v>
      </c>
      <c r="L2462" s="74" t="e">
        <f t="shared" si="272"/>
        <v>#DIV/0!</v>
      </c>
      <c r="M2462" s="41">
        <f t="shared" si="273"/>
        <v>0</v>
      </c>
    </row>
    <row r="2463" spans="1:13" x14ac:dyDescent="0.2">
      <c r="A2463" s="4"/>
      <c r="B2463" s="4"/>
      <c r="C2463" s="4"/>
      <c r="D2463" s="11">
        <v>613300</v>
      </c>
      <c r="E2463" s="257" t="s">
        <v>446</v>
      </c>
      <c r="F2463" s="10" t="s">
        <v>319</v>
      </c>
      <c r="G2463" s="45">
        <f>SUM(G2464:G2465)</f>
        <v>2500</v>
      </c>
      <c r="H2463" s="45">
        <f>SUM(H2464:H2465)</f>
        <v>2500</v>
      </c>
      <c r="I2463" s="45">
        <f>SUM(I2464:I2465)</f>
        <v>0</v>
      </c>
      <c r="J2463" s="45">
        <f>SUM(J2464:J2465)</f>
        <v>0</v>
      </c>
      <c r="K2463" s="47">
        <f t="shared" si="275"/>
        <v>2500</v>
      </c>
      <c r="L2463" s="73">
        <f t="shared" si="272"/>
        <v>100</v>
      </c>
      <c r="M2463" s="40">
        <f t="shared" si="273"/>
        <v>0</v>
      </c>
    </row>
    <row r="2464" spans="1:13" x14ac:dyDescent="0.2">
      <c r="A2464" s="4"/>
      <c r="B2464" s="4"/>
      <c r="C2464" s="4"/>
      <c r="D2464" s="4">
        <v>613321</v>
      </c>
      <c r="E2464" s="258"/>
      <c r="F2464" s="5" t="s">
        <v>189</v>
      </c>
      <c r="G2464" s="48">
        <v>0</v>
      </c>
      <c r="H2464" s="48"/>
      <c r="I2464" s="83"/>
      <c r="J2464" s="83"/>
      <c r="K2464" s="46">
        <f t="shared" si="275"/>
        <v>0</v>
      </c>
      <c r="L2464" s="74" t="e">
        <f t="shared" si="272"/>
        <v>#DIV/0!</v>
      </c>
      <c r="M2464" s="41">
        <f t="shared" si="273"/>
        <v>0</v>
      </c>
    </row>
    <row r="2465" spans="1:13" x14ac:dyDescent="0.2">
      <c r="A2465" s="4"/>
      <c r="B2465" s="4"/>
      <c r="C2465" s="4"/>
      <c r="D2465" s="4">
        <v>613311</v>
      </c>
      <c r="E2465" s="258"/>
      <c r="F2465" s="5" t="s">
        <v>206</v>
      </c>
      <c r="G2465" s="41">
        <v>2500</v>
      </c>
      <c r="H2465" s="41">
        <v>2500</v>
      </c>
      <c r="I2465" s="46"/>
      <c r="J2465" s="46"/>
      <c r="K2465" s="46">
        <f t="shared" si="275"/>
        <v>2500</v>
      </c>
      <c r="L2465" s="74">
        <f t="shared" si="272"/>
        <v>100</v>
      </c>
      <c r="M2465" s="41">
        <f t="shared" si="273"/>
        <v>0</v>
      </c>
    </row>
    <row r="2466" spans="1:13" x14ac:dyDescent="0.2">
      <c r="A2466" s="4"/>
      <c r="B2466" s="4"/>
      <c r="C2466" s="4"/>
      <c r="D2466" s="11">
        <v>613400</v>
      </c>
      <c r="E2466" s="257" t="s">
        <v>446</v>
      </c>
      <c r="F2466" s="10" t="s">
        <v>190</v>
      </c>
      <c r="G2466" s="45">
        <f>SUM(G2467:G2469)</f>
        <v>84500</v>
      </c>
      <c r="H2466" s="45">
        <f t="shared" ref="H2466:J2466" si="277">SUM(H2467:H2469)</f>
        <v>4500</v>
      </c>
      <c r="I2466" s="45">
        <f t="shared" si="277"/>
        <v>80000</v>
      </c>
      <c r="J2466" s="45">
        <f t="shared" si="277"/>
        <v>0</v>
      </c>
      <c r="K2466" s="45">
        <f>SUM(K2467:K2469)</f>
        <v>84500</v>
      </c>
      <c r="L2466" s="73">
        <f t="shared" si="272"/>
        <v>100</v>
      </c>
      <c r="M2466" s="40">
        <f t="shared" si="273"/>
        <v>0</v>
      </c>
    </row>
    <row r="2467" spans="1:13" x14ac:dyDescent="0.2">
      <c r="A2467" s="5"/>
      <c r="B2467" s="4"/>
      <c r="C2467" s="4"/>
      <c r="D2467" s="4">
        <v>613410</v>
      </c>
      <c r="E2467" s="258"/>
      <c r="F2467" s="5" t="s">
        <v>191</v>
      </c>
      <c r="G2467" s="41">
        <v>21000</v>
      </c>
      <c r="H2467" s="41">
        <v>1000</v>
      </c>
      <c r="I2467" s="46">
        <v>20000</v>
      </c>
      <c r="J2467" s="46"/>
      <c r="K2467" s="46">
        <f t="shared" si="275"/>
        <v>21000</v>
      </c>
      <c r="L2467" s="74">
        <f t="shared" si="272"/>
        <v>100</v>
      </c>
      <c r="M2467" s="41">
        <f t="shared" si="273"/>
        <v>0</v>
      </c>
    </row>
    <row r="2468" spans="1:13" x14ac:dyDescent="0.2">
      <c r="A2468" s="5"/>
      <c r="B2468" s="4"/>
      <c r="C2468" s="4"/>
      <c r="D2468" s="4">
        <v>613430</v>
      </c>
      <c r="E2468" s="258"/>
      <c r="F2468" s="5" t="s">
        <v>192</v>
      </c>
      <c r="G2468" s="41">
        <v>20500</v>
      </c>
      <c r="H2468" s="41">
        <v>500</v>
      </c>
      <c r="I2468" s="46">
        <v>20000</v>
      </c>
      <c r="J2468" s="46"/>
      <c r="K2468" s="46">
        <f>SUM(H2468:J2468)</f>
        <v>20500</v>
      </c>
      <c r="L2468" s="74">
        <f>K2468/G2468*100</f>
        <v>100</v>
      </c>
      <c r="M2468" s="41">
        <f>K2468-G2468</f>
        <v>0</v>
      </c>
    </row>
    <row r="2469" spans="1:13" x14ac:dyDescent="0.2">
      <c r="A2469" s="5"/>
      <c r="C2469" s="4"/>
      <c r="D2469" s="4">
        <v>613480</v>
      </c>
      <c r="E2469" s="258"/>
      <c r="F2469" s="5" t="s">
        <v>536</v>
      </c>
      <c r="G2469" s="41">
        <v>43000</v>
      </c>
      <c r="H2469" s="41">
        <v>3000</v>
      </c>
      <c r="I2469" s="46">
        <v>40000</v>
      </c>
      <c r="J2469" s="46"/>
      <c r="K2469" s="46">
        <f>SUM(H2469:J2469)</f>
        <v>43000</v>
      </c>
      <c r="L2469" s="74">
        <f>K2469/G2469*100</f>
        <v>100</v>
      </c>
      <c r="M2469" s="41">
        <f>K2469-G2469</f>
        <v>0</v>
      </c>
    </row>
    <row r="2470" spans="1:13" x14ac:dyDescent="0.2">
      <c r="A2470" s="85"/>
      <c r="C2470" s="4"/>
      <c r="D2470" s="11">
        <v>613500</v>
      </c>
      <c r="E2470" s="257" t="s">
        <v>446</v>
      </c>
      <c r="F2470" s="10" t="s">
        <v>26</v>
      </c>
      <c r="G2470" s="40">
        <v>20000</v>
      </c>
      <c r="H2470" s="40">
        <v>10000</v>
      </c>
      <c r="I2470" s="47">
        <v>10000</v>
      </c>
      <c r="J2470" s="47"/>
      <c r="K2470" s="47">
        <f t="shared" si="275"/>
        <v>20000</v>
      </c>
      <c r="L2470" s="26">
        <f t="shared" si="272"/>
        <v>100</v>
      </c>
      <c r="M2470" s="40">
        <f t="shared" si="273"/>
        <v>0</v>
      </c>
    </row>
    <row r="2471" spans="1:13" x14ac:dyDescent="0.2">
      <c r="A2471" s="3"/>
      <c r="C2471" s="4"/>
      <c r="D2471" s="11">
        <v>613700</v>
      </c>
      <c r="E2471" s="257" t="s">
        <v>446</v>
      </c>
      <c r="F2471" s="10" t="s">
        <v>28</v>
      </c>
      <c r="G2471" s="40">
        <v>13000</v>
      </c>
      <c r="H2471" s="40">
        <v>3000</v>
      </c>
      <c r="I2471" s="47">
        <v>10000</v>
      </c>
      <c r="J2471" s="47"/>
      <c r="K2471" s="47">
        <f t="shared" si="275"/>
        <v>13000</v>
      </c>
      <c r="L2471" s="26">
        <f t="shared" si="272"/>
        <v>100</v>
      </c>
      <c r="M2471" s="40">
        <f t="shared" si="273"/>
        <v>0</v>
      </c>
    </row>
    <row r="2472" spans="1:13" x14ac:dyDescent="0.2">
      <c r="A2472" s="3"/>
      <c r="C2472" s="4"/>
      <c r="D2472" s="11">
        <v>613600</v>
      </c>
      <c r="E2472" s="257" t="s">
        <v>446</v>
      </c>
      <c r="F2472" s="10" t="s">
        <v>551</v>
      </c>
      <c r="G2472" s="40">
        <v>150000</v>
      </c>
      <c r="H2472" s="40">
        <v>150000</v>
      </c>
      <c r="I2472" s="47"/>
      <c r="J2472" s="47"/>
      <c r="K2472" s="47">
        <f t="shared" si="275"/>
        <v>150000</v>
      </c>
      <c r="L2472" s="26">
        <f t="shared" si="272"/>
        <v>100</v>
      </c>
      <c r="M2472" s="40">
        <f t="shared" si="273"/>
        <v>0</v>
      </c>
    </row>
    <row r="2473" spans="1:13" x14ac:dyDescent="0.2">
      <c r="A2473" s="3"/>
      <c r="C2473" s="4"/>
      <c r="D2473" s="11">
        <v>613800</v>
      </c>
      <c r="E2473" s="257" t="s">
        <v>446</v>
      </c>
      <c r="F2473" s="10" t="s">
        <v>541</v>
      </c>
      <c r="G2473" s="40">
        <v>1600</v>
      </c>
      <c r="H2473" s="40">
        <v>1600</v>
      </c>
      <c r="I2473" s="47"/>
      <c r="J2473" s="47"/>
      <c r="K2473" s="47">
        <f t="shared" si="275"/>
        <v>1600</v>
      </c>
      <c r="L2473" s="26">
        <f t="shared" si="272"/>
        <v>100</v>
      </c>
      <c r="M2473" s="40">
        <f t="shared" si="273"/>
        <v>0</v>
      </c>
    </row>
    <row r="2474" spans="1:13" ht="36.75" customHeight="1" x14ac:dyDescent="0.2">
      <c r="A2474" s="4"/>
      <c r="B2474" s="5"/>
      <c r="C2474" s="4"/>
      <c r="D2474" s="11">
        <v>613900</v>
      </c>
      <c r="E2474" s="257" t="s">
        <v>446</v>
      </c>
      <c r="F2474" s="14" t="s">
        <v>284</v>
      </c>
      <c r="G2474" s="45">
        <f>SUM(G2475:G2483)</f>
        <v>193414</v>
      </c>
      <c r="H2474" s="45">
        <f>SUM(H2475:H2483)</f>
        <v>88740</v>
      </c>
      <c r="I2474" s="45">
        <f>SUM(I2475:I2483)</f>
        <v>104674</v>
      </c>
      <c r="J2474" s="45">
        <f>SUM(J2475:J2483)</f>
        <v>0</v>
      </c>
      <c r="K2474" s="47">
        <f t="shared" si="275"/>
        <v>193414</v>
      </c>
      <c r="L2474" s="73">
        <f t="shared" si="272"/>
        <v>100</v>
      </c>
      <c r="M2474" s="40">
        <f t="shared" si="273"/>
        <v>0</v>
      </c>
    </row>
    <row r="2475" spans="1:13" x14ac:dyDescent="0.2">
      <c r="A2475" s="4"/>
      <c r="B2475" s="5"/>
      <c r="C2475" s="4"/>
      <c r="D2475" s="4">
        <v>613910</v>
      </c>
      <c r="E2475" s="258"/>
      <c r="F2475" s="5" t="s">
        <v>202</v>
      </c>
      <c r="G2475" s="41">
        <v>1000</v>
      </c>
      <c r="H2475" s="41">
        <v>1000</v>
      </c>
      <c r="I2475" s="46"/>
      <c r="J2475" s="46"/>
      <c r="K2475" s="46">
        <f t="shared" si="275"/>
        <v>1000</v>
      </c>
      <c r="L2475" s="74">
        <f t="shared" ref="L2475:L2497" si="278">K2475/G2475*100</f>
        <v>100</v>
      </c>
      <c r="M2475" s="41">
        <f t="shared" ref="M2475:M2497" si="279">K2475-G2475</f>
        <v>0</v>
      </c>
    </row>
    <row r="2476" spans="1:13" x14ac:dyDescent="0.2">
      <c r="A2476" s="4"/>
      <c r="B2476" s="85"/>
      <c r="C2476" s="4"/>
      <c r="D2476" s="4">
        <v>613914</v>
      </c>
      <c r="E2476" s="258"/>
      <c r="F2476" s="5" t="s">
        <v>203</v>
      </c>
      <c r="G2476" s="41">
        <v>12000</v>
      </c>
      <c r="H2476" s="41">
        <v>2000</v>
      </c>
      <c r="I2476" s="46">
        <v>10000</v>
      </c>
      <c r="J2476" s="46"/>
      <c r="K2476" s="46">
        <f t="shared" si="275"/>
        <v>12000</v>
      </c>
      <c r="L2476" s="74">
        <f t="shared" si="278"/>
        <v>100</v>
      </c>
      <c r="M2476" s="41">
        <f t="shared" si="279"/>
        <v>0</v>
      </c>
    </row>
    <row r="2477" spans="1:13" x14ac:dyDescent="0.2">
      <c r="A2477" s="4"/>
      <c r="B2477" s="5"/>
      <c r="C2477" s="4"/>
      <c r="D2477" s="4">
        <v>613920</v>
      </c>
      <c r="E2477" s="258"/>
      <c r="F2477" s="5" t="s">
        <v>196</v>
      </c>
      <c r="G2477" s="41">
        <v>27337</v>
      </c>
      <c r="H2477" s="41"/>
      <c r="I2477" s="46">
        <v>27337</v>
      </c>
      <c r="J2477" s="46"/>
      <c r="K2477" s="46">
        <f t="shared" si="275"/>
        <v>27337</v>
      </c>
      <c r="L2477" s="74">
        <f t="shared" si="278"/>
        <v>100</v>
      </c>
      <c r="M2477" s="41">
        <f t="shared" si="279"/>
        <v>0</v>
      </c>
    </row>
    <row r="2478" spans="1:13" x14ac:dyDescent="0.2">
      <c r="A2478" s="4"/>
      <c r="B2478" s="5"/>
      <c r="C2478" s="4"/>
      <c r="D2478" s="4">
        <v>613941</v>
      </c>
      <c r="E2478" s="258"/>
      <c r="F2478" s="5" t="s">
        <v>365</v>
      </c>
      <c r="G2478" s="41">
        <v>0</v>
      </c>
      <c r="H2478" s="41"/>
      <c r="I2478" s="46"/>
      <c r="J2478" s="46"/>
      <c r="K2478" s="46">
        <f t="shared" si="275"/>
        <v>0</v>
      </c>
      <c r="L2478" s="74" t="e">
        <f t="shared" si="278"/>
        <v>#DIV/0!</v>
      </c>
      <c r="M2478" s="41">
        <f t="shared" si="279"/>
        <v>0</v>
      </c>
    </row>
    <row r="2479" spans="1:13" ht="22.5" x14ac:dyDescent="0.2">
      <c r="A2479" s="4"/>
      <c r="B2479" s="3"/>
      <c r="C2479" s="4"/>
      <c r="D2479" s="18">
        <v>613974</v>
      </c>
      <c r="E2479" s="256"/>
      <c r="F2479" s="1" t="s">
        <v>547</v>
      </c>
      <c r="G2479" s="41">
        <v>66000</v>
      </c>
      <c r="H2479" s="41">
        <v>66000</v>
      </c>
      <c r="I2479" s="46"/>
      <c r="J2479" s="46"/>
      <c r="K2479" s="46">
        <f t="shared" si="275"/>
        <v>66000</v>
      </c>
      <c r="L2479" s="74">
        <f t="shared" si="278"/>
        <v>100</v>
      </c>
      <c r="M2479" s="41">
        <f t="shared" si="279"/>
        <v>0</v>
      </c>
    </row>
    <row r="2480" spans="1:13" ht="22.5" x14ac:dyDescent="0.2">
      <c r="A2480" s="4"/>
      <c r="B2480" s="4"/>
      <c r="C2480" s="4"/>
      <c r="D2480" s="4">
        <v>613976</v>
      </c>
      <c r="E2480" s="258"/>
      <c r="F2480" s="1" t="s">
        <v>322</v>
      </c>
      <c r="G2480" s="41">
        <v>1500</v>
      </c>
      <c r="H2480" s="41">
        <v>1500</v>
      </c>
      <c r="I2480" s="46"/>
      <c r="J2480" s="46"/>
      <c r="K2480" s="46">
        <f t="shared" si="275"/>
        <v>1500</v>
      </c>
      <c r="L2480" s="74">
        <f t="shared" si="278"/>
        <v>100</v>
      </c>
      <c r="M2480" s="41">
        <f t="shared" si="279"/>
        <v>0</v>
      </c>
    </row>
    <row r="2481" spans="1:13" x14ac:dyDescent="0.2">
      <c r="A2481" s="4"/>
      <c r="B2481" s="4"/>
      <c r="C2481" s="4"/>
      <c r="D2481" s="4">
        <v>613980</v>
      </c>
      <c r="E2481" s="258"/>
      <c r="F2481" s="1" t="s">
        <v>261</v>
      </c>
      <c r="G2481" s="41">
        <v>15236</v>
      </c>
      <c r="H2481" s="41">
        <v>15236</v>
      </c>
      <c r="I2481" s="46"/>
      <c r="J2481" s="46"/>
      <c r="K2481" s="46">
        <f t="shared" si="275"/>
        <v>15236</v>
      </c>
      <c r="L2481" s="74">
        <f t="shared" si="278"/>
        <v>100</v>
      </c>
      <c r="M2481" s="41">
        <f t="shared" si="279"/>
        <v>0</v>
      </c>
    </row>
    <row r="2482" spans="1:13" ht="22.5" x14ac:dyDescent="0.2">
      <c r="A2482" s="4"/>
      <c r="B2482" s="4"/>
      <c r="C2482" s="4"/>
      <c r="D2482" s="4">
        <v>613983</v>
      </c>
      <c r="E2482" s="258"/>
      <c r="F2482" s="1" t="s">
        <v>252</v>
      </c>
      <c r="G2482" s="41">
        <v>1504</v>
      </c>
      <c r="H2482" s="41">
        <v>1504</v>
      </c>
      <c r="I2482" s="46"/>
      <c r="J2482" s="46"/>
      <c r="K2482" s="46">
        <f t="shared" si="275"/>
        <v>1504</v>
      </c>
      <c r="L2482" s="74">
        <f t="shared" si="278"/>
        <v>100</v>
      </c>
      <c r="M2482" s="41">
        <f t="shared" si="279"/>
        <v>0</v>
      </c>
    </row>
    <row r="2483" spans="1:13" x14ac:dyDescent="0.2">
      <c r="A2483" s="4"/>
      <c r="B2483" s="4"/>
      <c r="C2483" s="4"/>
      <c r="D2483" s="4">
        <v>613991</v>
      </c>
      <c r="E2483" s="258"/>
      <c r="F2483" s="1" t="s">
        <v>67</v>
      </c>
      <c r="G2483" s="41">
        <v>68837</v>
      </c>
      <c r="H2483" s="41">
        <v>1500</v>
      </c>
      <c r="I2483" s="46">
        <v>67337</v>
      </c>
      <c r="J2483" s="46"/>
      <c r="K2483" s="46">
        <f t="shared" si="275"/>
        <v>68837</v>
      </c>
      <c r="L2483" s="74">
        <f t="shared" si="278"/>
        <v>100</v>
      </c>
      <c r="M2483" s="41">
        <f t="shared" si="279"/>
        <v>0</v>
      </c>
    </row>
    <row r="2484" spans="1:13" x14ac:dyDescent="0.2">
      <c r="A2484" s="4"/>
      <c r="B2484" s="4"/>
      <c r="C2484" s="4"/>
      <c r="D2484" s="11">
        <v>614100</v>
      </c>
      <c r="E2484" s="257"/>
      <c r="F2484" s="14" t="s">
        <v>47</v>
      </c>
      <c r="G2484" s="40">
        <f>SUM(G2485:G2486)</f>
        <v>741963</v>
      </c>
      <c r="H2484" s="40">
        <f>SUM(H2485:H2486)</f>
        <v>170000</v>
      </c>
      <c r="I2484" s="40">
        <f t="shared" ref="I2484:K2484" si="280">SUM(I2485:I2486)</f>
        <v>571963</v>
      </c>
      <c r="J2484" s="40">
        <f t="shared" si="280"/>
        <v>0</v>
      </c>
      <c r="K2484" s="40">
        <f t="shared" si="280"/>
        <v>741963</v>
      </c>
      <c r="L2484" s="73">
        <f t="shared" si="278"/>
        <v>100</v>
      </c>
      <c r="M2484" s="40">
        <f t="shared" si="279"/>
        <v>0</v>
      </c>
    </row>
    <row r="2485" spans="1:13" x14ac:dyDescent="0.2">
      <c r="A2485" s="4"/>
      <c r="B2485" s="4"/>
      <c r="C2485" s="4"/>
      <c r="D2485" s="4">
        <v>614129</v>
      </c>
      <c r="E2485" s="279" t="s">
        <v>446</v>
      </c>
      <c r="F2485" s="1" t="s">
        <v>337</v>
      </c>
      <c r="G2485" s="41">
        <v>414365</v>
      </c>
      <c r="H2485" s="41">
        <v>110000</v>
      </c>
      <c r="I2485" s="46">
        <v>304365</v>
      </c>
      <c r="J2485" s="46"/>
      <c r="K2485" s="46">
        <f t="shared" ref="K2485:K2497" si="281">SUM(H2485:J2485)</f>
        <v>414365</v>
      </c>
      <c r="L2485" s="74">
        <f t="shared" si="278"/>
        <v>100</v>
      </c>
      <c r="M2485" s="41">
        <f t="shared" si="279"/>
        <v>0</v>
      </c>
    </row>
    <row r="2486" spans="1:13" x14ac:dyDescent="0.2">
      <c r="A2486" s="4"/>
      <c r="B2486" s="4"/>
      <c r="C2486" s="4"/>
      <c r="D2486" s="4">
        <v>614116</v>
      </c>
      <c r="E2486" s="279" t="s">
        <v>446</v>
      </c>
      <c r="F2486" s="1" t="s">
        <v>31</v>
      </c>
      <c r="G2486" s="41">
        <v>327598</v>
      </c>
      <c r="H2486" s="41">
        <v>60000</v>
      </c>
      <c r="I2486" s="46">
        <v>267598</v>
      </c>
      <c r="J2486" s="46"/>
      <c r="K2486" s="46">
        <f t="shared" si="281"/>
        <v>327598</v>
      </c>
      <c r="L2486" s="74">
        <f t="shared" si="278"/>
        <v>100</v>
      </c>
      <c r="M2486" s="41">
        <f t="shared" si="279"/>
        <v>0</v>
      </c>
    </row>
    <row r="2487" spans="1:13" ht="22.5" x14ac:dyDescent="0.2">
      <c r="A2487" s="4"/>
      <c r="B2487" s="4"/>
      <c r="C2487" s="218"/>
      <c r="D2487" s="215">
        <v>614300</v>
      </c>
      <c r="E2487" s="278" t="s">
        <v>446</v>
      </c>
      <c r="F2487" s="216" t="s">
        <v>533</v>
      </c>
      <c r="G2487" s="219">
        <v>157429</v>
      </c>
      <c r="H2487" s="219"/>
      <c r="I2487" s="220">
        <v>157429</v>
      </c>
      <c r="J2487" s="220"/>
      <c r="K2487" s="220">
        <f t="shared" si="281"/>
        <v>157429</v>
      </c>
      <c r="L2487" s="74">
        <f t="shared" si="278"/>
        <v>100</v>
      </c>
      <c r="M2487" s="41">
        <f t="shared" si="279"/>
        <v>0</v>
      </c>
    </row>
    <row r="2488" spans="1:13" x14ac:dyDescent="0.2">
      <c r="A2488" s="4"/>
      <c r="B2488" s="4"/>
      <c r="C2488" s="218"/>
      <c r="D2488" s="215">
        <v>615100</v>
      </c>
      <c r="E2488" s="276"/>
      <c r="F2488" s="216" t="s">
        <v>576</v>
      </c>
      <c r="G2488" s="219">
        <f>G2489</f>
        <v>110000</v>
      </c>
      <c r="H2488" s="219">
        <f t="shared" ref="H2488:J2488" si="282">H2489</f>
        <v>0</v>
      </c>
      <c r="I2488" s="219">
        <f t="shared" si="282"/>
        <v>110000</v>
      </c>
      <c r="J2488" s="219">
        <f t="shared" si="282"/>
        <v>0</v>
      </c>
      <c r="K2488" s="220">
        <f t="shared" si="281"/>
        <v>110000</v>
      </c>
      <c r="L2488" s="74">
        <f t="shared" si="278"/>
        <v>100</v>
      </c>
      <c r="M2488" s="41">
        <f t="shared" si="279"/>
        <v>0</v>
      </c>
    </row>
    <row r="2489" spans="1:13" x14ac:dyDescent="0.2">
      <c r="A2489" s="4"/>
      <c r="B2489" s="4"/>
      <c r="C2489" s="218"/>
      <c r="D2489" s="456">
        <v>615116</v>
      </c>
      <c r="E2489" s="276" t="s">
        <v>446</v>
      </c>
      <c r="F2489" s="458" t="s">
        <v>577</v>
      </c>
      <c r="G2489" s="75">
        <v>110000</v>
      </c>
      <c r="H2489" s="219"/>
      <c r="I2489" s="254">
        <v>110000</v>
      </c>
      <c r="J2489" s="254"/>
      <c r="K2489" s="254">
        <f t="shared" si="281"/>
        <v>110000</v>
      </c>
      <c r="L2489" s="74">
        <f t="shared" si="278"/>
        <v>100</v>
      </c>
      <c r="M2489" s="41">
        <f t="shared" si="279"/>
        <v>0</v>
      </c>
    </row>
    <row r="2490" spans="1:13" x14ac:dyDescent="0.2">
      <c r="A2490" s="4"/>
      <c r="B2490" s="4"/>
      <c r="C2490" s="4"/>
      <c r="D2490" s="64">
        <v>820000</v>
      </c>
      <c r="E2490" s="259"/>
      <c r="F2490" s="65" t="s">
        <v>240</v>
      </c>
      <c r="G2490" s="7">
        <f>SUM(G2491:G2496)</f>
        <v>349000</v>
      </c>
      <c r="H2490" s="7">
        <f>SUM(H2491:H2496)</f>
        <v>9000</v>
      </c>
      <c r="I2490" s="7">
        <f>SUM(I2491:I2496)</f>
        <v>340000</v>
      </c>
      <c r="J2490" s="7">
        <f>SUM(J2491:J2496)</f>
        <v>0</v>
      </c>
      <c r="K2490" s="84">
        <f t="shared" si="281"/>
        <v>349000</v>
      </c>
      <c r="L2490" s="76">
        <f t="shared" si="278"/>
        <v>100</v>
      </c>
      <c r="M2490" s="7">
        <f t="shared" si="279"/>
        <v>0</v>
      </c>
    </row>
    <row r="2491" spans="1:13" x14ac:dyDescent="0.2">
      <c r="A2491" s="4"/>
      <c r="B2491" s="4"/>
      <c r="C2491" s="4"/>
      <c r="D2491" s="18">
        <v>821200</v>
      </c>
      <c r="E2491" s="256"/>
      <c r="F2491" s="5" t="s">
        <v>228</v>
      </c>
      <c r="G2491" s="75">
        <v>0</v>
      </c>
      <c r="H2491" s="75"/>
      <c r="I2491" s="254"/>
      <c r="J2491" s="254"/>
      <c r="K2491" s="254">
        <f t="shared" si="281"/>
        <v>0</v>
      </c>
      <c r="L2491" s="74" t="e">
        <f t="shared" si="278"/>
        <v>#DIV/0!</v>
      </c>
      <c r="M2491" s="41">
        <f t="shared" si="279"/>
        <v>0</v>
      </c>
    </row>
    <row r="2492" spans="1:13" x14ac:dyDescent="0.2">
      <c r="A2492" s="4"/>
      <c r="B2492" s="4"/>
      <c r="C2492" s="4"/>
      <c r="D2492" s="4">
        <v>821310</v>
      </c>
      <c r="E2492" s="279" t="s">
        <v>446</v>
      </c>
      <c r="F2492" s="5" t="s">
        <v>229</v>
      </c>
      <c r="G2492" s="41">
        <v>133000</v>
      </c>
      <c r="H2492" s="41">
        <v>3000</v>
      </c>
      <c r="I2492" s="46">
        <v>150000</v>
      </c>
      <c r="J2492" s="46"/>
      <c r="K2492" s="46">
        <f t="shared" si="281"/>
        <v>153000</v>
      </c>
      <c r="L2492" s="105">
        <f t="shared" si="278"/>
        <v>115.0375939849624</v>
      </c>
      <c r="M2492" s="41">
        <f t="shared" si="279"/>
        <v>20000</v>
      </c>
    </row>
    <row r="2493" spans="1:13" x14ac:dyDescent="0.2">
      <c r="A2493" s="4"/>
      <c r="B2493" s="4"/>
      <c r="C2493" s="4"/>
      <c r="D2493" s="4">
        <v>821320</v>
      </c>
      <c r="E2493" s="279" t="s">
        <v>446</v>
      </c>
      <c r="F2493" s="5" t="s">
        <v>230</v>
      </c>
      <c r="G2493" s="41">
        <v>210000</v>
      </c>
      <c r="H2493" s="41">
        <v>0</v>
      </c>
      <c r="I2493" s="46">
        <v>190000</v>
      </c>
      <c r="J2493" s="46"/>
      <c r="K2493" s="46">
        <f t="shared" si="281"/>
        <v>190000</v>
      </c>
      <c r="L2493" s="74">
        <f t="shared" si="278"/>
        <v>90.476190476190482</v>
      </c>
      <c r="M2493" s="41">
        <f t="shared" si="279"/>
        <v>-20000</v>
      </c>
    </row>
    <row r="2494" spans="1:13" x14ac:dyDescent="0.2">
      <c r="A2494" s="242"/>
      <c r="B2494" s="4"/>
      <c r="C2494" s="4"/>
      <c r="D2494" s="4">
        <v>821400</v>
      </c>
      <c r="E2494" s="258"/>
      <c r="F2494" s="5" t="s">
        <v>232</v>
      </c>
      <c r="G2494" s="41"/>
      <c r="H2494" s="41"/>
      <c r="I2494" s="46"/>
      <c r="J2494" s="46"/>
      <c r="K2494" s="46">
        <f t="shared" si="281"/>
        <v>0</v>
      </c>
      <c r="L2494" s="74" t="e">
        <f t="shared" si="278"/>
        <v>#DIV/0!</v>
      </c>
      <c r="M2494" s="41">
        <f t="shared" si="279"/>
        <v>0</v>
      </c>
    </row>
    <row r="2495" spans="1:13" x14ac:dyDescent="0.2">
      <c r="A2495" s="244"/>
      <c r="B2495" s="4"/>
      <c r="C2495" s="4"/>
      <c r="D2495" s="4">
        <v>821500</v>
      </c>
      <c r="E2495" s="279" t="s">
        <v>446</v>
      </c>
      <c r="F2495" s="5" t="s">
        <v>42</v>
      </c>
      <c r="G2495" s="41">
        <v>6000</v>
      </c>
      <c r="H2495" s="41">
        <v>6000</v>
      </c>
      <c r="I2495" s="46"/>
      <c r="J2495" s="46"/>
      <c r="K2495" s="46">
        <f t="shared" si="281"/>
        <v>6000</v>
      </c>
      <c r="L2495" s="74">
        <f t="shared" si="278"/>
        <v>100</v>
      </c>
      <c r="M2495" s="41">
        <f t="shared" si="279"/>
        <v>0</v>
      </c>
    </row>
    <row r="2496" spans="1:13" x14ac:dyDescent="0.2">
      <c r="A2496" s="5"/>
      <c r="B2496" s="4"/>
      <c r="C2496" s="4"/>
      <c r="D2496" s="4">
        <v>821600</v>
      </c>
      <c r="E2496" s="258"/>
      <c r="F2496" s="5" t="s">
        <v>237</v>
      </c>
      <c r="G2496" s="41"/>
      <c r="H2496" s="41"/>
      <c r="I2496" s="46"/>
      <c r="J2496" s="46"/>
      <c r="K2496" s="46">
        <f t="shared" si="281"/>
        <v>0</v>
      </c>
      <c r="L2496" s="74" t="e">
        <f t="shared" si="278"/>
        <v>#DIV/0!</v>
      </c>
      <c r="M2496" s="41">
        <f t="shared" si="279"/>
        <v>0</v>
      </c>
    </row>
    <row r="2497" spans="1:13" x14ac:dyDescent="0.2">
      <c r="A2497" s="5"/>
      <c r="B2497" s="4"/>
      <c r="C2497" s="4"/>
      <c r="D2497" s="4"/>
      <c r="E2497" s="258"/>
      <c r="F2497" s="2" t="s">
        <v>46</v>
      </c>
      <c r="G2497" s="7">
        <v>10</v>
      </c>
      <c r="H2497" s="7">
        <v>10</v>
      </c>
      <c r="I2497" s="84"/>
      <c r="J2497" s="84"/>
      <c r="K2497" s="84">
        <f t="shared" si="281"/>
        <v>10</v>
      </c>
      <c r="L2497" s="76">
        <f t="shared" si="278"/>
        <v>100</v>
      </c>
      <c r="M2497" s="7">
        <f t="shared" si="279"/>
        <v>0</v>
      </c>
    </row>
    <row r="2498" spans="1:13" x14ac:dyDescent="0.2">
      <c r="A2498" s="37"/>
      <c r="B2498" s="245"/>
      <c r="E2498" s="274"/>
    </row>
    <row r="2499" spans="1:13" ht="12.75" customHeight="1" x14ac:dyDescent="0.2">
      <c r="A2499" s="5" t="s">
        <v>48</v>
      </c>
      <c r="B2499" s="5" t="s">
        <v>49</v>
      </c>
      <c r="C2499" s="5" t="s">
        <v>50</v>
      </c>
      <c r="D2499" s="3" t="s">
        <v>7</v>
      </c>
      <c r="E2499" s="81" t="s">
        <v>130</v>
      </c>
      <c r="F2499" s="3" t="s">
        <v>51</v>
      </c>
      <c r="G2499" s="520" t="s">
        <v>557</v>
      </c>
      <c r="H2499" s="514" t="s">
        <v>328</v>
      </c>
      <c r="I2499" s="514" t="s">
        <v>500</v>
      </c>
      <c r="J2499" s="516" t="s">
        <v>324</v>
      </c>
      <c r="K2499" s="512" t="s">
        <v>583</v>
      </c>
      <c r="L2499" s="15" t="s">
        <v>52</v>
      </c>
      <c r="M2499" s="3" t="s">
        <v>123</v>
      </c>
    </row>
    <row r="2500" spans="1:13" ht="37.5" customHeight="1" x14ac:dyDescent="0.2">
      <c r="A2500" s="5" t="s">
        <v>53</v>
      </c>
      <c r="B2500" s="5"/>
      <c r="C2500" s="5" t="s">
        <v>54</v>
      </c>
      <c r="D2500" s="3" t="s">
        <v>11</v>
      </c>
      <c r="E2500" s="81" t="s">
        <v>131</v>
      </c>
      <c r="F2500" s="3" t="s">
        <v>55</v>
      </c>
      <c r="G2500" s="522"/>
      <c r="H2500" s="515"/>
      <c r="I2500" s="513"/>
      <c r="J2500" s="517"/>
      <c r="K2500" s="523"/>
      <c r="L2500" s="15" t="s">
        <v>325</v>
      </c>
      <c r="M2500" s="3" t="s">
        <v>326</v>
      </c>
    </row>
    <row r="2501" spans="1:13" x14ac:dyDescent="0.2">
      <c r="A2501" s="4">
        <v>1</v>
      </c>
      <c r="B2501" s="4">
        <v>2</v>
      </c>
      <c r="C2501" s="85">
        <v>3</v>
      </c>
      <c r="D2501" s="85">
        <v>4</v>
      </c>
      <c r="E2501" s="275">
        <v>5</v>
      </c>
      <c r="F2501" s="85">
        <v>6</v>
      </c>
      <c r="G2501" s="85">
        <v>7</v>
      </c>
      <c r="H2501" s="85">
        <v>8</v>
      </c>
      <c r="I2501" s="85">
        <v>9</v>
      </c>
      <c r="J2501" s="85">
        <v>10</v>
      </c>
      <c r="K2501" s="209" t="s">
        <v>327</v>
      </c>
      <c r="L2501" s="86">
        <v>12</v>
      </c>
      <c r="M2501" s="85">
        <v>13</v>
      </c>
    </row>
    <row r="2502" spans="1:13" x14ac:dyDescent="0.2">
      <c r="A2502" s="4">
        <v>25</v>
      </c>
      <c r="B2502" s="4"/>
      <c r="C2502" s="5"/>
      <c r="D2502" s="3"/>
      <c r="E2502" s="81"/>
      <c r="F2502" s="2" t="s">
        <v>236</v>
      </c>
      <c r="G2502" s="41"/>
      <c r="H2502" s="41"/>
      <c r="I2502" s="46"/>
      <c r="J2502" s="46"/>
      <c r="K2502" s="46"/>
      <c r="L2502" s="27"/>
      <c r="M2502" s="5"/>
    </row>
    <row r="2503" spans="1:13" x14ac:dyDescent="0.2">
      <c r="A2503" s="4"/>
      <c r="B2503" s="3" t="s">
        <v>57</v>
      </c>
      <c r="C2503" s="3" t="s">
        <v>58</v>
      </c>
      <c r="D2503" s="3"/>
      <c r="E2503" s="81"/>
      <c r="F2503" s="9" t="s">
        <v>236</v>
      </c>
      <c r="G2503" s="41"/>
      <c r="H2503" s="41"/>
      <c r="I2503" s="46"/>
      <c r="J2503" s="46"/>
      <c r="K2503" s="46"/>
      <c r="L2503" s="27"/>
      <c r="M2503" s="5"/>
    </row>
    <row r="2504" spans="1:13" x14ac:dyDescent="0.2">
      <c r="A2504" s="4"/>
      <c r="B2504" s="4"/>
      <c r="C2504" s="4"/>
      <c r="D2504" s="4"/>
      <c r="E2504" s="258"/>
      <c r="F2504" s="2" t="s">
        <v>275</v>
      </c>
      <c r="G2504" s="7">
        <f>SUM(G2505+G2549)</f>
        <v>1965014</v>
      </c>
      <c r="H2504" s="7">
        <f>SUM(H2505+H2549)</f>
        <v>1855014</v>
      </c>
      <c r="I2504" s="7">
        <f>SUM(I2505+I2549)</f>
        <v>0</v>
      </c>
      <c r="J2504" s="7">
        <f>SUM(J2505+J2549)</f>
        <v>110000</v>
      </c>
      <c r="K2504" s="84">
        <f t="shared" ref="K2504:K2536" si="283">SUM(H2504:J2504)</f>
        <v>1965014</v>
      </c>
      <c r="L2504" s="76">
        <f t="shared" ref="L2504:L2536" si="284">K2504/G2504*100</f>
        <v>100</v>
      </c>
      <c r="M2504" s="7">
        <f t="shared" ref="M2504:M2536" si="285">K2504-G2504</f>
        <v>0</v>
      </c>
    </row>
    <row r="2505" spans="1:13" x14ac:dyDescent="0.2">
      <c r="A2505" s="4"/>
      <c r="B2505" s="4"/>
      <c r="C2505" s="4"/>
      <c r="D2505" s="64">
        <v>610000</v>
      </c>
      <c r="E2505" s="260"/>
      <c r="F2505" s="65" t="s">
        <v>242</v>
      </c>
      <c r="G2505" s="7">
        <f>SUM(G2506+G2519+G2520+G2547)</f>
        <v>1850014</v>
      </c>
      <c r="H2505" s="7">
        <f>SUM(H2506+H2519+H2520+H2547)</f>
        <v>1850014</v>
      </c>
      <c r="I2505" s="7">
        <f>SUM(I2506+I2519+I2520+I2547)</f>
        <v>0</v>
      </c>
      <c r="J2505" s="7">
        <f>SUM(J2506+J2519+J2520+J2547)</f>
        <v>0</v>
      </c>
      <c r="K2505" s="84">
        <f t="shared" si="283"/>
        <v>1850014</v>
      </c>
      <c r="L2505" s="76">
        <f t="shared" si="284"/>
        <v>100</v>
      </c>
      <c r="M2505" s="7">
        <f t="shared" si="285"/>
        <v>0</v>
      </c>
    </row>
    <row r="2506" spans="1:13" x14ac:dyDescent="0.2">
      <c r="A2506" s="4"/>
      <c r="B2506" s="4"/>
      <c r="C2506" s="4"/>
      <c r="D2506" s="9">
        <v>611000</v>
      </c>
      <c r="E2506" s="259"/>
      <c r="F2506" s="10" t="s">
        <v>13</v>
      </c>
      <c r="G2506" s="40">
        <f>SUM(G2507+G2511)</f>
        <v>1616157</v>
      </c>
      <c r="H2506" s="40">
        <f>SUM(H2507+H2511)</f>
        <v>1616157</v>
      </c>
      <c r="I2506" s="40">
        <f>SUM(I2507+I2511)</f>
        <v>0</v>
      </c>
      <c r="J2506" s="40">
        <f>SUM(J2507+J2511)</f>
        <v>0</v>
      </c>
      <c r="K2506" s="47">
        <f t="shared" si="283"/>
        <v>1616157</v>
      </c>
      <c r="L2506" s="73">
        <f t="shared" si="284"/>
        <v>100</v>
      </c>
      <c r="M2506" s="40">
        <f t="shared" si="285"/>
        <v>0</v>
      </c>
    </row>
    <row r="2507" spans="1:13" x14ac:dyDescent="0.2">
      <c r="A2507" s="4"/>
      <c r="B2507" s="4"/>
      <c r="C2507" s="4"/>
      <c r="D2507" s="11">
        <v>611100</v>
      </c>
      <c r="E2507" s="257" t="s">
        <v>447</v>
      </c>
      <c r="F2507" s="10" t="s">
        <v>317</v>
      </c>
      <c r="G2507" s="40">
        <f>SUM(G2508:G2510)</f>
        <v>1391845</v>
      </c>
      <c r="H2507" s="40">
        <f>SUM(H2508:H2510)</f>
        <v>1391845</v>
      </c>
      <c r="I2507" s="40">
        <f>SUM(I2508:I2510)</f>
        <v>0</v>
      </c>
      <c r="J2507" s="40">
        <f>SUM(J2508:J2510)</f>
        <v>0</v>
      </c>
      <c r="K2507" s="47">
        <f t="shared" si="283"/>
        <v>1391845</v>
      </c>
      <c r="L2507" s="73">
        <f t="shared" si="284"/>
        <v>100</v>
      </c>
      <c r="M2507" s="40">
        <f t="shared" si="285"/>
        <v>0</v>
      </c>
    </row>
    <row r="2508" spans="1:13" x14ac:dyDescent="0.2">
      <c r="A2508" s="4"/>
      <c r="B2508" s="4"/>
      <c r="C2508" s="4"/>
      <c r="D2508" s="12">
        <v>611110</v>
      </c>
      <c r="E2508" s="255"/>
      <c r="F2508" s="5" t="s">
        <v>255</v>
      </c>
      <c r="G2508" s="41">
        <v>957173</v>
      </c>
      <c r="H2508" s="41">
        <v>957173</v>
      </c>
      <c r="I2508" s="46"/>
      <c r="J2508" s="46">
        <v>0</v>
      </c>
      <c r="K2508" s="46">
        <f t="shared" si="283"/>
        <v>957173</v>
      </c>
      <c r="L2508" s="74">
        <f t="shared" si="284"/>
        <v>100</v>
      </c>
      <c r="M2508" s="41">
        <f t="shared" si="285"/>
        <v>0</v>
      </c>
    </row>
    <row r="2509" spans="1:13" x14ac:dyDescent="0.2">
      <c r="A2509" s="4"/>
      <c r="B2509" s="4"/>
      <c r="C2509" s="4"/>
      <c r="D2509" s="12">
        <v>611130</v>
      </c>
      <c r="E2509" s="255"/>
      <c r="F2509" s="5" t="s">
        <v>14</v>
      </c>
      <c r="G2509" s="41">
        <v>431472</v>
      </c>
      <c r="H2509" s="41">
        <v>431472</v>
      </c>
      <c r="I2509" s="46"/>
      <c r="J2509" s="46">
        <v>0</v>
      </c>
      <c r="K2509" s="46">
        <f t="shared" si="283"/>
        <v>431472</v>
      </c>
      <c r="L2509" s="74">
        <f t="shared" si="284"/>
        <v>100</v>
      </c>
      <c r="M2509" s="41">
        <f t="shared" si="285"/>
        <v>0</v>
      </c>
    </row>
    <row r="2510" spans="1:13" x14ac:dyDescent="0.2">
      <c r="A2510" s="4"/>
      <c r="B2510" s="4"/>
      <c r="C2510" s="4"/>
      <c r="D2510" s="12">
        <v>611155</v>
      </c>
      <c r="E2510" s="255"/>
      <c r="F2510" s="5" t="s">
        <v>18</v>
      </c>
      <c r="G2510" s="41">
        <v>3200</v>
      </c>
      <c r="H2510" s="41">
        <v>3200</v>
      </c>
      <c r="I2510" s="46"/>
      <c r="J2510" s="46"/>
      <c r="K2510" s="46">
        <f t="shared" si="283"/>
        <v>3200</v>
      </c>
      <c r="L2510" s="74">
        <f t="shared" si="284"/>
        <v>100</v>
      </c>
      <c r="M2510" s="41">
        <f t="shared" si="285"/>
        <v>0</v>
      </c>
    </row>
    <row r="2511" spans="1:13" x14ac:dyDescent="0.2">
      <c r="A2511" s="4"/>
      <c r="B2511" s="4"/>
      <c r="C2511" s="4"/>
      <c r="D2511" s="11">
        <v>611200</v>
      </c>
      <c r="E2511" s="257" t="s">
        <v>447</v>
      </c>
      <c r="F2511" s="10" t="s">
        <v>318</v>
      </c>
      <c r="G2511" s="45">
        <f>SUM(G2512:G2518)</f>
        <v>224312</v>
      </c>
      <c r="H2511" s="45">
        <f>SUM(H2512:H2518)</f>
        <v>224312</v>
      </c>
      <c r="I2511" s="45">
        <f>SUM(I2512:I2518)</f>
        <v>0</v>
      </c>
      <c r="J2511" s="45">
        <f>SUM(J2512:J2518)</f>
        <v>0</v>
      </c>
      <c r="K2511" s="47">
        <f t="shared" si="283"/>
        <v>224312</v>
      </c>
      <c r="L2511" s="73">
        <f t="shared" si="284"/>
        <v>100</v>
      </c>
      <c r="M2511" s="40">
        <f t="shared" si="285"/>
        <v>0</v>
      </c>
    </row>
    <row r="2512" spans="1:13" x14ac:dyDescent="0.2">
      <c r="A2512" s="4"/>
      <c r="B2512" s="4"/>
      <c r="C2512" s="4"/>
      <c r="D2512" s="12">
        <v>611211</v>
      </c>
      <c r="E2512" s="255"/>
      <c r="F2512" s="5" t="s">
        <v>310</v>
      </c>
      <c r="G2512" s="41">
        <v>62480</v>
      </c>
      <c r="H2512" s="41">
        <v>62480</v>
      </c>
      <c r="I2512" s="46"/>
      <c r="J2512" s="46">
        <v>0</v>
      </c>
      <c r="K2512" s="46">
        <f t="shared" si="283"/>
        <v>62480</v>
      </c>
      <c r="L2512" s="74">
        <f t="shared" si="284"/>
        <v>100</v>
      </c>
      <c r="M2512" s="41">
        <f t="shared" si="285"/>
        <v>0</v>
      </c>
    </row>
    <row r="2513" spans="1:13" x14ac:dyDescent="0.2">
      <c r="A2513" s="4"/>
      <c r="B2513" s="4"/>
      <c r="C2513" s="4"/>
      <c r="D2513" s="12">
        <v>611214</v>
      </c>
      <c r="E2513" s="255"/>
      <c r="F2513" s="5" t="s">
        <v>142</v>
      </c>
      <c r="G2513" s="41"/>
      <c r="H2513" s="41"/>
      <c r="I2513" s="46"/>
      <c r="J2513" s="46"/>
      <c r="K2513" s="46">
        <f t="shared" si="283"/>
        <v>0</v>
      </c>
      <c r="L2513" s="74" t="e">
        <f t="shared" si="284"/>
        <v>#DIV/0!</v>
      </c>
      <c r="M2513" s="41">
        <f t="shared" si="285"/>
        <v>0</v>
      </c>
    </row>
    <row r="2514" spans="1:13" x14ac:dyDescent="0.2">
      <c r="A2514" s="4"/>
      <c r="B2514" s="4"/>
      <c r="C2514" s="4"/>
      <c r="D2514" s="12">
        <v>611216</v>
      </c>
      <c r="E2514" s="255"/>
      <c r="F2514" s="5" t="s">
        <v>143</v>
      </c>
      <c r="G2514" s="41"/>
      <c r="H2514" s="41"/>
      <c r="I2514" s="46"/>
      <c r="J2514" s="46"/>
      <c r="K2514" s="46">
        <f t="shared" si="283"/>
        <v>0</v>
      </c>
      <c r="L2514" s="74" t="e">
        <f t="shared" si="284"/>
        <v>#DIV/0!</v>
      </c>
      <c r="M2514" s="41">
        <f t="shared" si="285"/>
        <v>0</v>
      </c>
    </row>
    <row r="2515" spans="1:13" x14ac:dyDescent="0.2">
      <c r="A2515" s="4"/>
      <c r="B2515" s="4"/>
      <c r="C2515" s="4"/>
      <c r="D2515" s="12">
        <v>611221</v>
      </c>
      <c r="E2515" s="255"/>
      <c r="F2515" s="5" t="s">
        <v>15</v>
      </c>
      <c r="G2515" s="41">
        <v>123904</v>
      </c>
      <c r="H2515" s="41">
        <v>123904</v>
      </c>
      <c r="I2515" s="46"/>
      <c r="J2515" s="46">
        <v>0</v>
      </c>
      <c r="K2515" s="46">
        <f t="shared" si="283"/>
        <v>123904</v>
      </c>
      <c r="L2515" s="74">
        <f t="shared" si="284"/>
        <v>100</v>
      </c>
      <c r="M2515" s="41">
        <f t="shared" si="285"/>
        <v>0</v>
      </c>
    </row>
    <row r="2516" spans="1:13" x14ac:dyDescent="0.2">
      <c r="A2516" s="4"/>
      <c r="B2516" s="4"/>
      <c r="C2516" s="4"/>
      <c r="D2516" s="4">
        <v>611224</v>
      </c>
      <c r="E2516" s="258"/>
      <c r="F2516" s="5" t="s">
        <v>16</v>
      </c>
      <c r="G2516" s="41">
        <v>24928</v>
      </c>
      <c r="H2516" s="41">
        <v>24928</v>
      </c>
      <c r="I2516" s="46"/>
      <c r="J2516" s="46"/>
      <c r="K2516" s="46">
        <f t="shared" si="283"/>
        <v>24928</v>
      </c>
      <c r="L2516" s="74">
        <f t="shared" si="284"/>
        <v>100</v>
      </c>
      <c r="M2516" s="41">
        <f t="shared" si="285"/>
        <v>0</v>
      </c>
    </row>
    <row r="2517" spans="1:13" x14ac:dyDescent="0.2">
      <c r="A2517" s="4"/>
      <c r="B2517" s="4"/>
      <c r="C2517" s="4"/>
      <c r="D2517" s="4">
        <v>611225</v>
      </c>
      <c r="E2517" s="258"/>
      <c r="F2517" s="5" t="s">
        <v>17</v>
      </c>
      <c r="G2517" s="41"/>
      <c r="H2517" s="41"/>
      <c r="I2517" s="46"/>
      <c r="J2517" s="46"/>
      <c r="K2517" s="46">
        <f t="shared" si="283"/>
        <v>0</v>
      </c>
      <c r="L2517" s="74" t="e">
        <f t="shared" si="284"/>
        <v>#DIV/0!</v>
      </c>
      <c r="M2517" s="41">
        <f t="shared" si="285"/>
        <v>0</v>
      </c>
    </row>
    <row r="2518" spans="1:13" x14ac:dyDescent="0.2">
      <c r="A2518" s="4"/>
      <c r="B2518" s="4"/>
      <c r="C2518" s="4"/>
      <c r="D2518" s="4">
        <v>611227</v>
      </c>
      <c r="E2518" s="258"/>
      <c r="F2518" s="5" t="s">
        <v>200</v>
      </c>
      <c r="G2518" s="41">
        <v>13000</v>
      </c>
      <c r="H2518" s="41">
        <v>13000</v>
      </c>
      <c r="I2518" s="46"/>
      <c r="J2518" s="46"/>
      <c r="K2518" s="46">
        <f t="shared" si="283"/>
        <v>13000</v>
      </c>
      <c r="L2518" s="74">
        <f t="shared" si="284"/>
        <v>100</v>
      </c>
      <c r="M2518" s="41">
        <f t="shared" si="285"/>
        <v>0</v>
      </c>
    </row>
    <row r="2519" spans="1:13" x14ac:dyDescent="0.2">
      <c r="A2519" s="4"/>
      <c r="B2519" s="4"/>
      <c r="C2519" s="4"/>
      <c r="D2519" s="9">
        <v>612100</v>
      </c>
      <c r="E2519" s="259" t="s">
        <v>447</v>
      </c>
      <c r="F2519" s="10" t="s">
        <v>20</v>
      </c>
      <c r="G2519" s="40">
        <v>69592</v>
      </c>
      <c r="H2519" s="40">
        <v>69592</v>
      </c>
      <c r="I2519" s="47"/>
      <c r="J2519" s="47">
        <v>0</v>
      </c>
      <c r="K2519" s="47">
        <f t="shared" si="283"/>
        <v>69592</v>
      </c>
      <c r="L2519" s="73">
        <f t="shared" si="284"/>
        <v>100</v>
      </c>
      <c r="M2519" s="40">
        <f t="shared" si="285"/>
        <v>0</v>
      </c>
    </row>
    <row r="2520" spans="1:13" x14ac:dyDescent="0.2">
      <c r="A2520" s="4"/>
      <c r="B2520" s="4"/>
      <c r="C2520" s="4"/>
      <c r="D2520" s="9">
        <v>613000</v>
      </c>
      <c r="E2520" s="259"/>
      <c r="F2520" s="10" t="s">
        <v>185</v>
      </c>
      <c r="G2520" s="45">
        <f>SUM(G2521+G2527+G2530+G2534+G2537+G2524+G2536+G2535)</f>
        <v>164265</v>
      </c>
      <c r="H2520" s="45">
        <f>SUM(H2521+H2527+H2530+H2534+H2537+H2524+H2536+H2535)</f>
        <v>164265</v>
      </c>
      <c r="I2520" s="45">
        <f>SUM(I2521+I2527+I2530+I2534+I2537+I2524+I2536+I2535)</f>
        <v>0</v>
      </c>
      <c r="J2520" s="45">
        <f>SUM(J2521+J2527+J2530+J2534+J2537+J2524+J2536+J2535)</f>
        <v>0</v>
      </c>
      <c r="K2520" s="47">
        <f t="shared" si="283"/>
        <v>164265</v>
      </c>
      <c r="L2520" s="73">
        <f t="shared" si="284"/>
        <v>100</v>
      </c>
      <c r="M2520" s="40">
        <f t="shared" si="285"/>
        <v>0</v>
      </c>
    </row>
    <row r="2521" spans="1:13" x14ac:dyDescent="0.2">
      <c r="A2521" s="218"/>
      <c r="B2521" s="4"/>
      <c r="C2521" s="4"/>
      <c r="D2521" s="11">
        <v>613100</v>
      </c>
      <c r="E2521" s="257" t="s">
        <v>447</v>
      </c>
      <c r="F2521" s="10" t="s">
        <v>175</v>
      </c>
      <c r="G2521" s="45">
        <f>SUM(G2522:G2523)</f>
        <v>1500</v>
      </c>
      <c r="H2521" s="45">
        <f>SUM(H2522:H2523)</f>
        <v>1500</v>
      </c>
      <c r="I2521" s="45">
        <f>SUM(I2522:I2523)</f>
        <v>0</v>
      </c>
      <c r="J2521" s="45">
        <f>SUM(J2522:J2523)</f>
        <v>0</v>
      </c>
      <c r="K2521" s="47">
        <f t="shared" si="283"/>
        <v>1500</v>
      </c>
      <c r="L2521" s="73">
        <f t="shared" si="284"/>
        <v>100</v>
      </c>
      <c r="M2521" s="40">
        <f t="shared" si="285"/>
        <v>0</v>
      </c>
    </row>
    <row r="2522" spans="1:13" x14ac:dyDescent="0.2">
      <c r="A2522" s="4"/>
      <c r="B2522" s="4"/>
      <c r="C2522" s="4"/>
      <c r="D2522" s="4">
        <v>613110</v>
      </c>
      <c r="E2522" s="258"/>
      <c r="F2522" s="5" t="s">
        <v>174</v>
      </c>
      <c r="G2522" s="41">
        <v>1000</v>
      </c>
      <c r="H2522" s="41">
        <v>1000</v>
      </c>
      <c r="I2522" s="46"/>
      <c r="J2522" s="46"/>
      <c r="K2522" s="46">
        <f t="shared" si="283"/>
        <v>1000</v>
      </c>
      <c r="L2522" s="74">
        <f t="shared" si="284"/>
        <v>100</v>
      </c>
      <c r="M2522" s="41">
        <f t="shared" si="285"/>
        <v>0</v>
      </c>
    </row>
    <row r="2523" spans="1:13" x14ac:dyDescent="0.2">
      <c r="A2523" s="4"/>
      <c r="B2523" s="4"/>
      <c r="C2523" s="4"/>
      <c r="D2523" s="4">
        <v>613120</v>
      </c>
      <c r="E2523" s="258"/>
      <c r="F2523" s="5" t="s">
        <v>22</v>
      </c>
      <c r="G2523" s="41">
        <v>500</v>
      </c>
      <c r="H2523" s="41">
        <v>500</v>
      </c>
      <c r="I2523" s="46"/>
      <c r="J2523" s="46"/>
      <c r="K2523" s="46">
        <f t="shared" si="283"/>
        <v>500</v>
      </c>
      <c r="L2523" s="74">
        <f t="shared" si="284"/>
        <v>100</v>
      </c>
      <c r="M2523" s="41">
        <f t="shared" si="285"/>
        <v>0</v>
      </c>
    </row>
    <row r="2524" spans="1:13" x14ac:dyDescent="0.2">
      <c r="A2524" s="4"/>
      <c r="B2524" s="4"/>
      <c r="C2524" s="4"/>
      <c r="D2524" s="11">
        <v>613200</v>
      </c>
      <c r="E2524" s="257" t="s">
        <v>447</v>
      </c>
      <c r="F2524" s="10" t="s">
        <v>186</v>
      </c>
      <c r="G2524" s="40">
        <f>SUM(G2525:G2526)</f>
        <v>7000</v>
      </c>
      <c r="H2524" s="40">
        <f>SUM(H2525:H2526)</f>
        <v>7000</v>
      </c>
      <c r="I2524" s="40">
        <f>SUM(I2525:I2526)</f>
        <v>0</v>
      </c>
      <c r="J2524" s="40">
        <f>SUM(J2525:J2526)</f>
        <v>0</v>
      </c>
      <c r="K2524" s="47">
        <f t="shared" si="283"/>
        <v>7000</v>
      </c>
      <c r="L2524" s="73">
        <f t="shared" si="284"/>
        <v>100</v>
      </c>
      <c r="M2524" s="40">
        <f t="shared" si="285"/>
        <v>0</v>
      </c>
    </row>
    <row r="2525" spans="1:13" x14ac:dyDescent="0.2">
      <c r="A2525" s="4"/>
      <c r="B2525" s="4"/>
      <c r="C2525" s="4"/>
      <c r="D2525" s="4">
        <v>613211</v>
      </c>
      <c r="E2525" s="258"/>
      <c r="F2525" s="5" t="s">
        <v>187</v>
      </c>
      <c r="G2525" s="41">
        <v>7000</v>
      </c>
      <c r="H2525" s="41">
        <v>7000</v>
      </c>
      <c r="I2525" s="46"/>
      <c r="J2525" s="46"/>
      <c r="K2525" s="46">
        <f t="shared" si="283"/>
        <v>7000</v>
      </c>
      <c r="L2525" s="74">
        <f t="shared" si="284"/>
        <v>100</v>
      </c>
      <c r="M2525" s="41">
        <f t="shared" si="285"/>
        <v>0</v>
      </c>
    </row>
    <row r="2526" spans="1:13" x14ac:dyDescent="0.2">
      <c r="A2526" s="4"/>
      <c r="B2526" s="4"/>
      <c r="C2526" s="4"/>
      <c r="D2526" s="4">
        <v>613212</v>
      </c>
      <c r="E2526" s="258"/>
      <c r="F2526" s="5" t="s">
        <v>188</v>
      </c>
      <c r="G2526" s="41">
        <v>0</v>
      </c>
      <c r="H2526" s="41"/>
      <c r="I2526" s="46"/>
      <c r="J2526" s="46"/>
      <c r="K2526" s="46">
        <f t="shared" si="283"/>
        <v>0</v>
      </c>
      <c r="L2526" s="74" t="e">
        <f t="shared" si="284"/>
        <v>#DIV/0!</v>
      </c>
      <c r="M2526" s="41">
        <f t="shared" si="285"/>
        <v>0</v>
      </c>
    </row>
    <row r="2527" spans="1:13" x14ac:dyDescent="0.2">
      <c r="A2527" s="4"/>
      <c r="B2527" s="4"/>
      <c r="C2527" s="4"/>
      <c r="D2527" s="11">
        <v>613300</v>
      </c>
      <c r="E2527" s="257" t="s">
        <v>447</v>
      </c>
      <c r="F2527" s="10" t="s">
        <v>319</v>
      </c>
      <c r="G2527" s="45">
        <f>SUM(G2528:G2529)</f>
        <v>18000</v>
      </c>
      <c r="H2527" s="45">
        <f>SUM(H2528:H2529)</f>
        <v>18000</v>
      </c>
      <c r="I2527" s="45">
        <f>SUM(I2528:I2529)</f>
        <v>0</v>
      </c>
      <c r="J2527" s="45">
        <f>SUM(J2528:J2529)</f>
        <v>0</v>
      </c>
      <c r="K2527" s="47">
        <f t="shared" si="283"/>
        <v>18000</v>
      </c>
      <c r="L2527" s="73">
        <f t="shared" si="284"/>
        <v>100</v>
      </c>
      <c r="M2527" s="40">
        <f t="shared" si="285"/>
        <v>0</v>
      </c>
    </row>
    <row r="2528" spans="1:13" x14ac:dyDescent="0.2">
      <c r="A2528" s="4"/>
      <c r="B2528" s="4"/>
      <c r="C2528" s="4"/>
      <c r="D2528" s="4">
        <v>613321</v>
      </c>
      <c r="E2528" s="258"/>
      <c r="F2528" s="5" t="s">
        <v>189</v>
      </c>
      <c r="G2528" s="48">
        <v>500</v>
      </c>
      <c r="H2528" s="48">
        <v>500</v>
      </c>
      <c r="I2528" s="83"/>
      <c r="J2528" s="83"/>
      <c r="K2528" s="46">
        <f t="shared" si="283"/>
        <v>500</v>
      </c>
      <c r="L2528" s="74">
        <f t="shared" si="284"/>
        <v>100</v>
      </c>
      <c r="M2528" s="41">
        <f t="shared" si="285"/>
        <v>0</v>
      </c>
    </row>
    <row r="2529" spans="1:13" x14ac:dyDescent="0.2">
      <c r="A2529" s="4"/>
      <c r="B2529" s="4"/>
      <c r="C2529" s="4"/>
      <c r="D2529" s="4">
        <v>613311</v>
      </c>
      <c r="E2529" s="258"/>
      <c r="F2529" s="5" t="s">
        <v>206</v>
      </c>
      <c r="G2529" s="41">
        <v>17500</v>
      </c>
      <c r="H2529" s="41">
        <v>17500</v>
      </c>
      <c r="I2529" s="46"/>
      <c r="J2529" s="46"/>
      <c r="K2529" s="46">
        <f t="shared" si="283"/>
        <v>17500</v>
      </c>
      <c r="L2529" s="74">
        <f t="shared" si="284"/>
        <v>100</v>
      </c>
      <c r="M2529" s="41">
        <f t="shared" si="285"/>
        <v>0</v>
      </c>
    </row>
    <row r="2530" spans="1:13" x14ac:dyDescent="0.2">
      <c r="B2530" s="4"/>
      <c r="C2530" s="4"/>
      <c r="D2530" s="11">
        <v>613400</v>
      </c>
      <c r="E2530" s="257" t="s">
        <v>447</v>
      </c>
      <c r="F2530" s="10" t="s">
        <v>190</v>
      </c>
      <c r="G2530" s="45">
        <f>SUM(G2531:G2533)</f>
        <v>13000</v>
      </c>
      <c r="H2530" s="45">
        <f>SUM(H2531:H2533)</f>
        <v>13000</v>
      </c>
      <c r="I2530" s="45">
        <f>SUM(I2531:I2533)</f>
        <v>0</v>
      </c>
      <c r="J2530" s="45">
        <f>SUM(J2531:J2533)</f>
        <v>0</v>
      </c>
      <c r="K2530" s="47">
        <f t="shared" si="283"/>
        <v>13000</v>
      </c>
      <c r="L2530" s="73">
        <f t="shared" si="284"/>
        <v>100</v>
      </c>
      <c r="M2530" s="40">
        <f t="shared" si="285"/>
        <v>0</v>
      </c>
    </row>
    <row r="2531" spans="1:13" x14ac:dyDescent="0.2">
      <c r="B2531" s="4"/>
      <c r="C2531" s="4"/>
      <c r="D2531" s="4">
        <v>613410</v>
      </c>
      <c r="E2531" s="258"/>
      <c r="F2531" s="5" t="s">
        <v>191</v>
      </c>
      <c r="G2531" s="41">
        <v>7000</v>
      </c>
      <c r="H2531" s="41">
        <v>7000</v>
      </c>
      <c r="I2531" s="46"/>
      <c r="J2531" s="46"/>
      <c r="K2531" s="46">
        <f t="shared" si="283"/>
        <v>7000</v>
      </c>
      <c r="L2531" s="74">
        <f t="shared" si="284"/>
        <v>100</v>
      </c>
      <c r="M2531" s="41">
        <f t="shared" si="285"/>
        <v>0</v>
      </c>
    </row>
    <row r="2532" spans="1:13" x14ac:dyDescent="0.2">
      <c r="B2532" s="4"/>
      <c r="C2532" s="4"/>
      <c r="D2532" s="4">
        <v>613416</v>
      </c>
      <c r="E2532" s="258"/>
      <c r="F2532" s="5" t="s">
        <v>523</v>
      </c>
      <c r="G2532" s="41">
        <v>3000</v>
      </c>
      <c r="H2532" s="41">
        <v>3000</v>
      </c>
      <c r="I2532" s="46"/>
      <c r="J2532" s="46"/>
      <c r="K2532" s="46">
        <f t="shared" si="283"/>
        <v>3000</v>
      </c>
      <c r="L2532" s="74">
        <f t="shared" si="284"/>
        <v>100</v>
      </c>
      <c r="M2532" s="41">
        <f t="shared" si="285"/>
        <v>0</v>
      </c>
    </row>
    <row r="2533" spans="1:13" x14ac:dyDescent="0.2">
      <c r="A2533" s="5"/>
      <c r="B2533" s="4"/>
      <c r="C2533" s="4"/>
      <c r="D2533" s="4">
        <v>613430</v>
      </c>
      <c r="E2533" s="258"/>
      <c r="F2533" s="5" t="s">
        <v>192</v>
      </c>
      <c r="G2533" s="41">
        <v>3000</v>
      </c>
      <c r="H2533" s="41">
        <v>3000</v>
      </c>
      <c r="I2533" s="46"/>
      <c r="J2533" s="46"/>
      <c r="K2533" s="46">
        <f t="shared" si="283"/>
        <v>3000</v>
      </c>
      <c r="L2533" s="74">
        <f t="shared" si="284"/>
        <v>100</v>
      </c>
      <c r="M2533" s="41">
        <f t="shared" si="285"/>
        <v>0</v>
      </c>
    </row>
    <row r="2534" spans="1:13" ht="12.75" customHeight="1" x14ac:dyDescent="0.2">
      <c r="A2534" s="5"/>
      <c r="B2534" s="5"/>
      <c r="C2534" s="4"/>
      <c r="D2534" s="11">
        <v>613500</v>
      </c>
      <c r="E2534" s="257" t="s">
        <v>447</v>
      </c>
      <c r="F2534" s="10" t="s">
        <v>26</v>
      </c>
      <c r="G2534" s="40">
        <v>45000</v>
      </c>
      <c r="H2534" s="40">
        <v>45000</v>
      </c>
      <c r="I2534" s="47"/>
      <c r="J2534" s="47"/>
      <c r="K2534" s="47">
        <f t="shared" si="283"/>
        <v>45000</v>
      </c>
      <c r="L2534" s="73">
        <f t="shared" si="284"/>
        <v>100</v>
      </c>
      <c r="M2534" s="40">
        <f t="shared" si="285"/>
        <v>0</v>
      </c>
    </row>
    <row r="2535" spans="1:13" x14ac:dyDescent="0.2">
      <c r="A2535" s="85"/>
      <c r="B2535" s="5"/>
      <c r="C2535" s="4"/>
      <c r="D2535" s="11">
        <v>613600</v>
      </c>
      <c r="E2535" s="257" t="s">
        <v>447</v>
      </c>
      <c r="F2535" s="10" t="s">
        <v>253</v>
      </c>
      <c r="G2535" s="40">
        <v>42800</v>
      </c>
      <c r="H2535" s="40">
        <v>42800</v>
      </c>
      <c r="I2535" s="47"/>
      <c r="J2535" s="47"/>
      <c r="K2535" s="47">
        <f t="shared" si="283"/>
        <v>42800</v>
      </c>
      <c r="L2535" s="73">
        <f t="shared" si="284"/>
        <v>100</v>
      </c>
      <c r="M2535" s="40">
        <f t="shared" si="285"/>
        <v>0</v>
      </c>
    </row>
    <row r="2536" spans="1:13" x14ac:dyDescent="0.2">
      <c r="A2536" s="3"/>
      <c r="B2536" s="85"/>
      <c r="C2536" s="4"/>
      <c r="D2536" s="11">
        <v>613700</v>
      </c>
      <c r="E2536" s="257" t="s">
        <v>447</v>
      </c>
      <c r="F2536" s="10" t="s">
        <v>28</v>
      </c>
      <c r="G2536" s="40">
        <v>15000</v>
      </c>
      <c r="H2536" s="40">
        <v>15000</v>
      </c>
      <c r="I2536" s="47"/>
      <c r="J2536" s="47"/>
      <c r="K2536" s="47">
        <f t="shared" si="283"/>
        <v>15000</v>
      </c>
      <c r="L2536" s="73">
        <f t="shared" si="284"/>
        <v>100</v>
      </c>
      <c r="M2536" s="40">
        <f t="shared" si="285"/>
        <v>0</v>
      </c>
    </row>
    <row r="2537" spans="1:13" ht="33.75" x14ac:dyDescent="0.2">
      <c r="A2537" s="4"/>
      <c r="B2537" s="5"/>
      <c r="C2537" s="4"/>
      <c r="D2537" s="11">
        <v>613900</v>
      </c>
      <c r="E2537" s="257" t="s">
        <v>447</v>
      </c>
      <c r="F2537" s="14" t="s">
        <v>284</v>
      </c>
      <c r="G2537" s="45">
        <f>SUM(G2538:G2546)</f>
        <v>21965</v>
      </c>
      <c r="H2537" s="45">
        <f>SUM(H2538:H2546)</f>
        <v>21965</v>
      </c>
      <c r="I2537" s="45">
        <f>SUM(I2538:I2546)</f>
        <v>0</v>
      </c>
      <c r="J2537" s="45">
        <f>SUM(J2538:J2546)</f>
        <v>0</v>
      </c>
      <c r="K2537" s="47">
        <f t="shared" ref="K2537:K2554" si="286">SUM(H2537:J2537)</f>
        <v>21965</v>
      </c>
      <c r="L2537" s="73">
        <f t="shared" ref="L2537:L2554" si="287">K2537/G2537*100</f>
        <v>100</v>
      </c>
      <c r="M2537" s="40">
        <f t="shared" ref="M2537:M2554" si="288">K2537-G2537</f>
        <v>0</v>
      </c>
    </row>
    <row r="2538" spans="1:13" x14ac:dyDescent="0.2">
      <c r="A2538" s="4"/>
      <c r="B2538" s="3"/>
      <c r="C2538" s="4"/>
      <c r="D2538" s="4">
        <v>613910</v>
      </c>
      <c r="E2538" s="258"/>
      <c r="F2538" s="5" t="s">
        <v>202</v>
      </c>
      <c r="G2538" s="41">
        <v>1000</v>
      </c>
      <c r="H2538" s="41">
        <v>1000</v>
      </c>
      <c r="I2538" s="46"/>
      <c r="J2538" s="46"/>
      <c r="K2538" s="46">
        <f t="shared" si="286"/>
        <v>1000</v>
      </c>
      <c r="L2538" s="74">
        <f t="shared" si="287"/>
        <v>100</v>
      </c>
      <c r="M2538" s="41">
        <f t="shared" si="288"/>
        <v>0</v>
      </c>
    </row>
    <row r="2539" spans="1:13" x14ac:dyDescent="0.2">
      <c r="A2539" s="4"/>
      <c r="B2539" s="4"/>
      <c r="C2539" s="4"/>
      <c r="D2539" s="4">
        <v>613914</v>
      </c>
      <c r="E2539" s="258"/>
      <c r="F2539" s="5" t="s">
        <v>203</v>
      </c>
      <c r="G2539" s="41">
        <v>2000</v>
      </c>
      <c r="H2539" s="41">
        <v>2000</v>
      </c>
      <c r="I2539" s="46"/>
      <c r="J2539" s="46"/>
      <c r="K2539" s="46">
        <f t="shared" si="286"/>
        <v>2000</v>
      </c>
      <c r="L2539" s="74">
        <f t="shared" si="287"/>
        <v>100</v>
      </c>
      <c r="M2539" s="41">
        <f t="shared" si="288"/>
        <v>0</v>
      </c>
    </row>
    <row r="2540" spans="1:13" x14ac:dyDescent="0.2">
      <c r="A2540" s="4"/>
      <c r="B2540" s="4"/>
      <c r="C2540" s="4"/>
      <c r="D2540" s="4">
        <v>613920</v>
      </c>
      <c r="E2540" s="258"/>
      <c r="F2540" s="5" t="s">
        <v>196</v>
      </c>
      <c r="G2540" s="41">
        <v>500</v>
      </c>
      <c r="H2540" s="41">
        <v>500</v>
      </c>
      <c r="I2540" s="46"/>
      <c r="J2540" s="46"/>
      <c r="K2540" s="46">
        <f t="shared" si="286"/>
        <v>500</v>
      </c>
      <c r="L2540" s="74">
        <f t="shared" si="287"/>
        <v>100</v>
      </c>
      <c r="M2540" s="41">
        <f t="shared" si="288"/>
        <v>0</v>
      </c>
    </row>
    <row r="2541" spans="1:13" x14ac:dyDescent="0.2">
      <c r="A2541" s="4"/>
      <c r="B2541" s="4"/>
      <c r="C2541" s="4"/>
      <c r="D2541" s="4">
        <v>613941</v>
      </c>
      <c r="E2541" s="258"/>
      <c r="F2541" s="5" t="s">
        <v>365</v>
      </c>
      <c r="G2541" s="41">
        <v>8250</v>
      </c>
      <c r="H2541" s="41">
        <v>8250</v>
      </c>
      <c r="I2541" s="46"/>
      <c r="J2541" s="46"/>
      <c r="K2541" s="46">
        <f t="shared" si="286"/>
        <v>8250</v>
      </c>
      <c r="L2541" s="74">
        <f t="shared" si="287"/>
        <v>100</v>
      </c>
      <c r="M2541" s="41">
        <f t="shared" si="288"/>
        <v>0</v>
      </c>
    </row>
    <row r="2542" spans="1:13" x14ac:dyDescent="0.2">
      <c r="A2542" s="4"/>
      <c r="B2542" s="4"/>
      <c r="C2542" s="4"/>
      <c r="D2542" s="18">
        <v>613974</v>
      </c>
      <c r="E2542" s="256"/>
      <c r="F2542" s="1" t="s">
        <v>250</v>
      </c>
      <c r="G2542" s="41">
        <v>1000</v>
      </c>
      <c r="H2542" s="41">
        <v>1000</v>
      </c>
      <c r="I2542" s="46"/>
      <c r="J2542" s="46"/>
      <c r="K2542" s="46">
        <f t="shared" si="286"/>
        <v>1000</v>
      </c>
      <c r="L2542" s="74">
        <f t="shared" si="287"/>
        <v>100</v>
      </c>
      <c r="M2542" s="41">
        <f t="shared" si="288"/>
        <v>0</v>
      </c>
    </row>
    <row r="2543" spans="1:13" ht="22.5" x14ac:dyDescent="0.2">
      <c r="A2543" s="4"/>
      <c r="B2543" s="4"/>
      <c r="C2543" s="4"/>
      <c r="D2543" s="4">
        <v>613976</v>
      </c>
      <c r="E2543" s="258"/>
      <c r="F2543" s="1" t="s">
        <v>322</v>
      </c>
      <c r="G2543" s="41">
        <v>1000</v>
      </c>
      <c r="H2543" s="41">
        <v>1000</v>
      </c>
      <c r="I2543" s="46"/>
      <c r="J2543" s="46"/>
      <c r="K2543" s="46">
        <f t="shared" si="286"/>
        <v>1000</v>
      </c>
      <c r="L2543" s="74">
        <f t="shared" si="287"/>
        <v>100</v>
      </c>
      <c r="M2543" s="41">
        <f t="shared" si="288"/>
        <v>0</v>
      </c>
    </row>
    <row r="2544" spans="1:13" x14ac:dyDescent="0.2">
      <c r="A2544" s="4"/>
      <c r="B2544" s="4"/>
      <c r="C2544" s="4"/>
      <c r="D2544" s="4">
        <v>613980</v>
      </c>
      <c r="E2544" s="258"/>
      <c r="F2544" s="1" t="s">
        <v>261</v>
      </c>
      <c r="G2544" s="41">
        <v>403</v>
      </c>
      <c r="H2544" s="41">
        <v>403</v>
      </c>
      <c r="I2544" s="46"/>
      <c r="J2544" s="46"/>
      <c r="K2544" s="46">
        <f t="shared" si="286"/>
        <v>403</v>
      </c>
      <c r="L2544" s="74">
        <f t="shared" si="287"/>
        <v>100</v>
      </c>
      <c r="M2544" s="41">
        <f t="shared" si="288"/>
        <v>0</v>
      </c>
    </row>
    <row r="2545" spans="1:13" ht="22.5" x14ac:dyDescent="0.2">
      <c r="A2545" s="4"/>
      <c r="B2545" s="4"/>
      <c r="C2545" s="4"/>
      <c r="D2545" s="4">
        <v>613983</v>
      </c>
      <c r="E2545" s="258"/>
      <c r="F2545" s="1" t="s">
        <v>252</v>
      </c>
      <c r="G2545" s="41">
        <v>4812</v>
      </c>
      <c r="H2545" s="41">
        <v>4812</v>
      </c>
      <c r="I2545" s="46"/>
      <c r="J2545" s="46"/>
      <c r="K2545" s="46">
        <f t="shared" si="286"/>
        <v>4812</v>
      </c>
      <c r="L2545" s="74">
        <f t="shared" si="287"/>
        <v>100</v>
      </c>
      <c r="M2545" s="41">
        <f t="shared" si="288"/>
        <v>0</v>
      </c>
    </row>
    <row r="2546" spans="1:13" x14ac:dyDescent="0.2">
      <c r="A2546" s="4"/>
      <c r="B2546" s="4"/>
      <c r="C2546" s="4"/>
      <c r="D2546" s="4">
        <v>613991</v>
      </c>
      <c r="E2546" s="258"/>
      <c r="F2546" s="1" t="s">
        <v>67</v>
      </c>
      <c r="G2546" s="41">
        <v>3000</v>
      </c>
      <c r="H2546" s="41">
        <v>3000</v>
      </c>
      <c r="I2546" s="46"/>
      <c r="J2546" s="46"/>
      <c r="K2546" s="46">
        <f t="shared" si="286"/>
        <v>3000</v>
      </c>
      <c r="L2546" s="105">
        <f t="shared" si="287"/>
        <v>100</v>
      </c>
      <c r="M2546" s="41">
        <f t="shared" si="288"/>
        <v>0</v>
      </c>
    </row>
    <row r="2547" spans="1:13" x14ac:dyDescent="0.2">
      <c r="A2547" s="4"/>
      <c r="B2547" s="4"/>
      <c r="C2547" s="4"/>
      <c r="D2547" s="11">
        <v>614100</v>
      </c>
      <c r="E2547" s="257"/>
      <c r="F2547" s="14" t="s">
        <v>47</v>
      </c>
      <c r="G2547" s="40">
        <f>SUM(G2548)</f>
        <v>0</v>
      </c>
      <c r="H2547" s="40">
        <f>SUM(H2548)</f>
        <v>0</v>
      </c>
      <c r="I2547" s="40">
        <f>SUM(I2548)</f>
        <v>0</v>
      </c>
      <c r="J2547" s="40">
        <f>SUM(J2548)</f>
        <v>0</v>
      </c>
      <c r="K2547" s="47">
        <f t="shared" si="286"/>
        <v>0</v>
      </c>
      <c r="L2547" s="73" t="e">
        <f t="shared" si="287"/>
        <v>#DIV/0!</v>
      </c>
      <c r="M2547" s="40">
        <f t="shared" si="288"/>
        <v>0</v>
      </c>
    </row>
    <row r="2548" spans="1:13" x14ac:dyDescent="0.2">
      <c r="A2548" s="4"/>
      <c r="B2548" s="4"/>
      <c r="C2548" s="4"/>
      <c r="D2548" s="4">
        <v>614129</v>
      </c>
      <c r="E2548" s="258"/>
      <c r="F2548" s="1" t="s">
        <v>129</v>
      </c>
      <c r="G2548" s="41">
        <v>0</v>
      </c>
      <c r="H2548" s="41">
        <v>0</v>
      </c>
      <c r="I2548" s="46"/>
      <c r="J2548" s="46"/>
      <c r="K2548" s="46">
        <f t="shared" si="286"/>
        <v>0</v>
      </c>
      <c r="L2548" s="74" t="e">
        <f t="shared" si="287"/>
        <v>#DIV/0!</v>
      </c>
      <c r="M2548" s="41">
        <f t="shared" si="288"/>
        <v>0</v>
      </c>
    </row>
    <row r="2549" spans="1:13" x14ac:dyDescent="0.2">
      <c r="A2549" s="4"/>
      <c r="B2549" s="4"/>
      <c r="C2549" s="4"/>
      <c r="D2549" s="64">
        <v>820000</v>
      </c>
      <c r="E2549" s="259"/>
      <c r="F2549" s="65" t="s">
        <v>240</v>
      </c>
      <c r="G2549" s="7">
        <f>SUM(G2550:G2553)</f>
        <v>115000</v>
      </c>
      <c r="H2549" s="7">
        <f>SUM(H2550:H2553)</f>
        <v>5000</v>
      </c>
      <c r="I2549" s="7">
        <f>SUM(I2550:I2553)</f>
        <v>0</v>
      </c>
      <c r="J2549" s="7">
        <f>SUM(J2550:J2553)</f>
        <v>110000</v>
      </c>
      <c r="K2549" s="84">
        <f t="shared" si="286"/>
        <v>115000</v>
      </c>
      <c r="L2549" s="76">
        <f t="shared" si="287"/>
        <v>100</v>
      </c>
      <c r="M2549" s="7">
        <f t="shared" si="288"/>
        <v>0</v>
      </c>
    </row>
    <row r="2550" spans="1:13" x14ac:dyDescent="0.2">
      <c r="A2550" s="4"/>
      <c r="B2550" s="4"/>
      <c r="C2550" s="4"/>
      <c r="D2550" s="18">
        <v>821200</v>
      </c>
      <c r="E2550" s="256"/>
      <c r="F2550" s="5" t="s">
        <v>228</v>
      </c>
      <c r="G2550" s="41">
        <v>0</v>
      </c>
      <c r="H2550" s="41"/>
      <c r="I2550" s="46"/>
      <c r="J2550" s="46"/>
      <c r="K2550" s="46">
        <f t="shared" si="286"/>
        <v>0</v>
      </c>
      <c r="L2550" s="74" t="e">
        <f t="shared" si="287"/>
        <v>#DIV/0!</v>
      </c>
      <c r="M2550" s="41">
        <f t="shared" si="288"/>
        <v>0</v>
      </c>
    </row>
    <row r="2551" spans="1:13" x14ac:dyDescent="0.2">
      <c r="A2551" s="4"/>
      <c r="B2551" s="4"/>
      <c r="C2551" s="4"/>
      <c r="D2551" s="4">
        <v>821310</v>
      </c>
      <c r="E2551" s="279" t="s">
        <v>447</v>
      </c>
      <c r="F2551" s="5" t="s">
        <v>229</v>
      </c>
      <c r="G2551" s="41">
        <v>5000</v>
      </c>
      <c r="H2551" s="41">
        <v>5000</v>
      </c>
      <c r="I2551" s="46"/>
      <c r="J2551" s="46"/>
      <c r="K2551" s="46">
        <f t="shared" si="286"/>
        <v>5000</v>
      </c>
      <c r="L2551" s="74">
        <f t="shared" si="287"/>
        <v>100</v>
      </c>
      <c r="M2551" s="41">
        <f t="shared" si="288"/>
        <v>0</v>
      </c>
    </row>
    <row r="2552" spans="1:13" x14ac:dyDescent="0.2">
      <c r="A2552" s="4"/>
      <c r="B2552" s="4"/>
      <c r="C2552" s="4"/>
      <c r="D2552" s="4">
        <v>821320</v>
      </c>
      <c r="E2552" s="279" t="s">
        <v>447</v>
      </c>
      <c r="F2552" s="5" t="s">
        <v>230</v>
      </c>
      <c r="G2552" s="41">
        <v>110000</v>
      </c>
      <c r="H2552" s="41">
        <v>0</v>
      </c>
      <c r="I2552" s="46"/>
      <c r="J2552" s="46">
        <v>110000</v>
      </c>
      <c r="K2552" s="46">
        <f t="shared" si="286"/>
        <v>110000</v>
      </c>
      <c r="L2552" s="74">
        <f t="shared" si="287"/>
        <v>100</v>
      </c>
      <c r="M2552" s="41">
        <f t="shared" si="288"/>
        <v>0</v>
      </c>
    </row>
    <row r="2553" spans="1:13" x14ac:dyDescent="0.2">
      <c r="A2553" s="4"/>
      <c r="B2553" s="4"/>
      <c r="C2553" s="4"/>
      <c r="D2553" s="4">
        <v>821400</v>
      </c>
      <c r="E2553" s="258"/>
      <c r="F2553" s="5" t="s">
        <v>232</v>
      </c>
      <c r="G2553" s="41">
        <v>0</v>
      </c>
      <c r="H2553" s="41"/>
      <c r="I2553" s="46"/>
      <c r="J2553" s="46"/>
      <c r="K2553" s="46">
        <f t="shared" si="286"/>
        <v>0</v>
      </c>
      <c r="L2553" s="74" t="e">
        <f t="shared" si="287"/>
        <v>#DIV/0!</v>
      </c>
      <c r="M2553" s="41">
        <f t="shared" si="288"/>
        <v>0</v>
      </c>
    </row>
    <row r="2554" spans="1:13" x14ac:dyDescent="0.2">
      <c r="A2554" s="4"/>
      <c r="B2554" s="4"/>
      <c r="C2554" s="4"/>
      <c r="D2554" s="4"/>
      <c r="E2554" s="258"/>
      <c r="F2554" s="2" t="s">
        <v>46</v>
      </c>
      <c r="G2554" s="7">
        <v>32</v>
      </c>
      <c r="H2554" s="7">
        <v>32</v>
      </c>
      <c r="I2554" s="84"/>
      <c r="J2554" s="84"/>
      <c r="K2554" s="84">
        <f t="shared" si="286"/>
        <v>32</v>
      </c>
      <c r="L2554" s="76">
        <f t="shared" si="287"/>
        <v>100</v>
      </c>
      <c r="M2554" s="7">
        <f t="shared" si="288"/>
        <v>0</v>
      </c>
    </row>
    <row r="2555" spans="1:13" x14ac:dyDescent="0.2">
      <c r="A2555" s="242"/>
      <c r="B2555" s="212"/>
      <c r="E2555" s="274"/>
      <c r="G2555" s="52" t="s">
        <v>270</v>
      </c>
      <c r="H2555" s="52" t="s">
        <v>270</v>
      </c>
    </row>
    <row r="2556" spans="1:13" x14ac:dyDescent="0.2">
      <c r="A2556" s="300"/>
      <c r="B2556" s="28"/>
      <c r="E2556" s="274"/>
    </row>
    <row r="2557" spans="1:13" ht="12.75" customHeight="1" x14ac:dyDescent="0.2">
      <c r="A2557" s="5" t="s">
        <v>48</v>
      </c>
      <c r="B2557" s="5" t="s">
        <v>49</v>
      </c>
      <c r="C2557" s="5" t="s">
        <v>50</v>
      </c>
      <c r="D2557" s="3" t="s">
        <v>7</v>
      </c>
      <c r="E2557" s="81" t="s">
        <v>130</v>
      </c>
      <c r="F2557" s="3" t="s">
        <v>51</v>
      </c>
      <c r="G2557" s="520" t="s">
        <v>557</v>
      </c>
      <c r="H2557" s="514" t="s">
        <v>328</v>
      </c>
      <c r="I2557" s="514" t="s">
        <v>500</v>
      </c>
      <c r="J2557" s="516" t="s">
        <v>324</v>
      </c>
      <c r="K2557" s="512" t="s">
        <v>584</v>
      </c>
      <c r="L2557" s="15" t="s">
        <v>52</v>
      </c>
      <c r="M2557" s="3" t="s">
        <v>123</v>
      </c>
    </row>
    <row r="2558" spans="1:13" ht="34.5" customHeight="1" x14ac:dyDescent="0.2">
      <c r="A2558" s="5" t="s">
        <v>53</v>
      </c>
      <c r="B2558" s="5"/>
      <c r="C2558" s="5" t="s">
        <v>54</v>
      </c>
      <c r="D2558" s="3" t="s">
        <v>11</v>
      </c>
      <c r="E2558" s="81" t="s">
        <v>131</v>
      </c>
      <c r="F2558" s="3" t="s">
        <v>55</v>
      </c>
      <c r="G2558" s="522"/>
      <c r="H2558" s="515"/>
      <c r="I2558" s="515"/>
      <c r="J2558" s="517"/>
      <c r="K2558" s="523"/>
      <c r="L2558" s="15" t="s">
        <v>325</v>
      </c>
      <c r="M2558" s="3" t="s">
        <v>326</v>
      </c>
    </row>
    <row r="2559" spans="1:13" x14ac:dyDescent="0.2">
      <c r="A2559" s="4">
        <v>1</v>
      </c>
      <c r="B2559" s="4">
        <v>2</v>
      </c>
      <c r="C2559" s="85">
        <v>3</v>
      </c>
      <c r="D2559" s="85">
        <v>4</v>
      </c>
      <c r="E2559" s="275">
        <v>5</v>
      </c>
      <c r="F2559" s="85">
        <v>6</v>
      </c>
      <c r="G2559" s="85">
        <v>7</v>
      </c>
      <c r="H2559" s="85">
        <v>8</v>
      </c>
      <c r="I2559" s="85">
        <v>9</v>
      </c>
      <c r="J2559" s="85">
        <v>10</v>
      </c>
      <c r="K2559" s="209" t="s">
        <v>327</v>
      </c>
      <c r="L2559" s="86">
        <v>12</v>
      </c>
      <c r="M2559" s="85">
        <v>13</v>
      </c>
    </row>
    <row r="2560" spans="1:13" x14ac:dyDescent="0.2">
      <c r="A2560" s="4">
        <v>26</v>
      </c>
      <c r="B2560" s="4"/>
      <c r="C2560" s="5"/>
      <c r="D2560" s="3"/>
      <c r="E2560" s="81"/>
      <c r="F2560" s="2" t="s">
        <v>257</v>
      </c>
      <c r="G2560" s="41"/>
      <c r="H2560" s="41"/>
      <c r="I2560" s="46"/>
      <c r="J2560" s="46"/>
      <c r="K2560" s="46"/>
      <c r="L2560" s="27"/>
      <c r="M2560" s="5"/>
    </row>
    <row r="2561" spans="1:13" x14ac:dyDescent="0.2">
      <c r="A2561" s="4"/>
      <c r="B2561" s="3" t="s">
        <v>57</v>
      </c>
      <c r="C2561" s="3" t="s">
        <v>58</v>
      </c>
      <c r="D2561" s="3"/>
      <c r="E2561" s="81"/>
      <c r="F2561" s="9" t="s">
        <v>257</v>
      </c>
      <c r="G2561" s="41"/>
      <c r="H2561" s="41"/>
      <c r="I2561" s="46"/>
      <c r="J2561" s="46"/>
      <c r="K2561" s="46"/>
      <c r="L2561" s="27"/>
      <c r="M2561" s="5"/>
    </row>
    <row r="2562" spans="1:13" x14ac:dyDescent="0.2">
      <c r="A2562" s="4"/>
      <c r="B2562" s="4"/>
      <c r="C2562" s="4"/>
      <c r="D2562" s="4"/>
      <c r="E2562" s="258"/>
      <c r="F2562" s="2" t="s">
        <v>275</v>
      </c>
      <c r="G2562" s="7">
        <f>G2563+G2611</f>
        <v>8399119</v>
      </c>
      <c r="H2562" s="7">
        <f>H2563+H2611</f>
        <v>591068</v>
      </c>
      <c r="I2562" s="7">
        <f>I2563+I2611</f>
        <v>5308051</v>
      </c>
      <c r="J2562" s="7">
        <f>J2563+J2611</f>
        <v>2500000</v>
      </c>
      <c r="K2562" s="7">
        <f t="shared" ref="K2562:K2577" si="289">SUM(H2562:J2562)</f>
        <v>8399119</v>
      </c>
      <c r="L2562" s="206">
        <f t="shared" ref="L2562:L2610" si="290">K2562/G2562*100</f>
        <v>100</v>
      </c>
      <c r="M2562" s="7">
        <f t="shared" ref="M2562:M2610" si="291">K2562-G2562</f>
        <v>0</v>
      </c>
    </row>
    <row r="2563" spans="1:13" x14ac:dyDescent="0.2">
      <c r="A2563" s="4"/>
      <c r="B2563" s="4"/>
      <c r="C2563" s="4"/>
      <c r="D2563" s="64">
        <v>610000</v>
      </c>
      <c r="E2563" s="260"/>
      <c r="F2563" s="65" t="s">
        <v>242</v>
      </c>
      <c r="G2563" s="7">
        <f>G2564+G2577+G2578+G2607+G2610</f>
        <v>2809119</v>
      </c>
      <c r="H2563" s="7">
        <f t="shared" ref="H2563:K2563" si="292">H2564+H2577+H2578+H2607+H2610</f>
        <v>591068</v>
      </c>
      <c r="I2563" s="7">
        <f t="shared" si="292"/>
        <v>2218051</v>
      </c>
      <c r="J2563" s="7">
        <f t="shared" si="292"/>
        <v>0</v>
      </c>
      <c r="K2563" s="7">
        <f t="shared" si="292"/>
        <v>2809119</v>
      </c>
      <c r="L2563" s="206">
        <f t="shared" si="290"/>
        <v>100</v>
      </c>
      <c r="M2563" s="7">
        <f t="shared" si="291"/>
        <v>0</v>
      </c>
    </row>
    <row r="2564" spans="1:13" x14ac:dyDescent="0.2">
      <c r="A2564" s="4"/>
      <c r="B2564" s="4"/>
      <c r="C2564" s="4"/>
      <c r="D2564" s="9">
        <v>611000</v>
      </c>
      <c r="E2564" s="259"/>
      <c r="F2564" s="10" t="s">
        <v>13</v>
      </c>
      <c r="G2564" s="40">
        <f>G2565+G2569</f>
        <v>279322</v>
      </c>
      <c r="H2564" s="40">
        <f>H2565+H2569</f>
        <v>279322</v>
      </c>
      <c r="I2564" s="40">
        <f>I2565+I2569</f>
        <v>0</v>
      </c>
      <c r="J2564" s="40">
        <f>J2565+J2569</f>
        <v>0</v>
      </c>
      <c r="K2564" s="40">
        <f t="shared" si="289"/>
        <v>279322</v>
      </c>
      <c r="L2564" s="207">
        <f t="shared" si="290"/>
        <v>100</v>
      </c>
      <c r="M2564" s="40">
        <f t="shared" si="291"/>
        <v>0</v>
      </c>
    </row>
    <row r="2565" spans="1:13" x14ac:dyDescent="0.2">
      <c r="A2565" s="4"/>
      <c r="B2565" s="4"/>
      <c r="C2565" s="4"/>
      <c r="D2565" s="11">
        <v>611100</v>
      </c>
      <c r="E2565" s="257" t="s">
        <v>448</v>
      </c>
      <c r="F2565" s="10" t="s">
        <v>317</v>
      </c>
      <c r="G2565" s="40">
        <f>SUM(G2566:G2568)</f>
        <v>219765</v>
      </c>
      <c r="H2565" s="40">
        <f>SUM(H2566:H2568)</f>
        <v>219765</v>
      </c>
      <c r="I2565" s="40">
        <f>SUM(I2566:I2568)</f>
        <v>0</v>
      </c>
      <c r="J2565" s="40">
        <f>SUM(J2566:J2568)</f>
        <v>0</v>
      </c>
      <c r="K2565" s="40">
        <f t="shared" si="289"/>
        <v>219765</v>
      </c>
      <c r="L2565" s="207">
        <f t="shared" si="290"/>
        <v>100</v>
      </c>
      <c r="M2565" s="40">
        <f t="shared" si="291"/>
        <v>0</v>
      </c>
    </row>
    <row r="2566" spans="1:13" x14ac:dyDescent="0.2">
      <c r="A2566" s="4"/>
      <c r="B2566" s="4"/>
      <c r="C2566" s="4"/>
      <c r="D2566" s="12">
        <v>611110</v>
      </c>
      <c r="E2566" s="255"/>
      <c r="F2566" s="5" t="s">
        <v>255</v>
      </c>
      <c r="G2566" s="75">
        <v>147388</v>
      </c>
      <c r="H2566" s="75">
        <v>147388</v>
      </c>
      <c r="I2566" s="75"/>
      <c r="J2566" s="75"/>
      <c r="K2566" s="41">
        <f t="shared" si="289"/>
        <v>147388</v>
      </c>
      <c r="L2566" s="208">
        <f t="shared" si="290"/>
        <v>100</v>
      </c>
      <c r="M2566" s="41">
        <f t="shared" si="291"/>
        <v>0</v>
      </c>
    </row>
    <row r="2567" spans="1:13" x14ac:dyDescent="0.2">
      <c r="A2567" s="4"/>
      <c r="B2567" s="4"/>
      <c r="C2567" s="4"/>
      <c r="D2567" s="12">
        <v>611130</v>
      </c>
      <c r="E2567" s="255"/>
      <c r="F2567" s="5" t="s">
        <v>14</v>
      </c>
      <c r="G2567" s="75">
        <v>68127</v>
      </c>
      <c r="H2567" s="75">
        <v>68127</v>
      </c>
      <c r="I2567" s="75"/>
      <c r="J2567" s="75"/>
      <c r="K2567" s="41">
        <f t="shared" si="289"/>
        <v>68127</v>
      </c>
      <c r="L2567" s="208">
        <f t="shared" si="290"/>
        <v>100</v>
      </c>
      <c r="M2567" s="41">
        <f t="shared" si="291"/>
        <v>0</v>
      </c>
    </row>
    <row r="2568" spans="1:13" x14ac:dyDescent="0.2">
      <c r="A2568" s="4"/>
      <c r="B2568" s="4"/>
      <c r="C2568" s="4"/>
      <c r="D2568" s="12">
        <v>611155</v>
      </c>
      <c r="E2568" s="255"/>
      <c r="F2568" s="5" t="s">
        <v>18</v>
      </c>
      <c r="G2568" s="75">
        <v>4250</v>
      </c>
      <c r="H2568" s="75">
        <v>4250</v>
      </c>
      <c r="I2568" s="75"/>
      <c r="J2568" s="75"/>
      <c r="K2568" s="41">
        <f t="shared" si="289"/>
        <v>4250</v>
      </c>
      <c r="L2568" s="208">
        <f t="shared" si="290"/>
        <v>100</v>
      </c>
      <c r="M2568" s="41">
        <f t="shared" si="291"/>
        <v>0</v>
      </c>
    </row>
    <row r="2569" spans="1:13" x14ac:dyDescent="0.2">
      <c r="A2569" s="4"/>
      <c r="B2569" s="4"/>
      <c r="C2569" s="4"/>
      <c r="D2569" s="11">
        <v>611200</v>
      </c>
      <c r="E2569" s="257" t="s">
        <v>448</v>
      </c>
      <c r="F2569" s="10" t="s">
        <v>318</v>
      </c>
      <c r="G2569" s="40">
        <f>SUM(G2570:G2576)</f>
        <v>59557</v>
      </c>
      <c r="H2569" s="40">
        <f>SUM(H2570:H2576)</f>
        <v>59557</v>
      </c>
      <c r="I2569" s="40">
        <f>SUM(I2570:I2576)</f>
        <v>0</v>
      </c>
      <c r="J2569" s="40">
        <f>SUM(J2570:J2576)</f>
        <v>0</v>
      </c>
      <c r="K2569" s="40">
        <f t="shared" si="289"/>
        <v>59557</v>
      </c>
      <c r="L2569" s="207">
        <f t="shared" si="290"/>
        <v>100</v>
      </c>
      <c r="M2569" s="40">
        <f t="shared" si="291"/>
        <v>0</v>
      </c>
    </row>
    <row r="2570" spans="1:13" x14ac:dyDescent="0.2">
      <c r="A2570" s="4"/>
      <c r="B2570" s="4"/>
      <c r="C2570" s="4"/>
      <c r="D2570" s="12">
        <v>611211</v>
      </c>
      <c r="E2570" s="255"/>
      <c r="F2570" s="5" t="s">
        <v>310</v>
      </c>
      <c r="G2570" s="75">
        <v>6500</v>
      </c>
      <c r="H2570" s="75">
        <v>6500</v>
      </c>
      <c r="I2570" s="75">
        <v>0</v>
      </c>
      <c r="J2570" s="75"/>
      <c r="K2570" s="41">
        <f t="shared" si="289"/>
        <v>6500</v>
      </c>
      <c r="L2570" s="208">
        <f t="shared" si="290"/>
        <v>100</v>
      </c>
      <c r="M2570" s="41">
        <f t="shared" si="291"/>
        <v>0</v>
      </c>
    </row>
    <row r="2571" spans="1:13" x14ac:dyDescent="0.2">
      <c r="A2571" s="4"/>
      <c r="B2571" s="4"/>
      <c r="C2571" s="4"/>
      <c r="D2571" s="12">
        <v>611214</v>
      </c>
      <c r="E2571" s="255"/>
      <c r="F2571" s="5" t="s">
        <v>142</v>
      </c>
      <c r="G2571" s="75"/>
      <c r="H2571" s="75"/>
      <c r="I2571" s="75"/>
      <c r="J2571" s="75"/>
      <c r="K2571" s="41">
        <f t="shared" si="289"/>
        <v>0</v>
      </c>
      <c r="L2571" s="208" t="e">
        <f t="shared" si="290"/>
        <v>#DIV/0!</v>
      </c>
      <c r="M2571" s="41">
        <f t="shared" si="291"/>
        <v>0</v>
      </c>
    </row>
    <row r="2572" spans="1:13" x14ac:dyDescent="0.2">
      <c r="A2572" s="4"/>
      <c r="B2572" s="4"/>
      <c r="C2572" s="4"/>
      <c r="D2572" s="12">
        <v>611216</v>
      </c>
      <c r="E2572" s="255"/>
      <c r="F2572" s="5" t="s">
        <v>143</v>
      </c>
      <c r="G2572" s="75"/>
      <c r="H2572" s="75"/>
      <c r="I2572" s="75"/>
      <c r="J2572" s="75"/>
      <c r="K2572" s="41">
        <f t="shared" si="289"/>
        <v>0</v>
      </c>
      <c r="L2572" s="208" t="e">
        <f t="shared" si="290"/>
        <v>#DIV/0!</v>
      </c>
      <c r="M2572" s="41">
        <f t="shared" si="291"/>
        <v>0</v>
      </c>
    </row>
    <row r="2573" spans="1:13" x14ac:dyDescent="0.2">
      <c r="A2573" s="4"/>
      <c r="B2573" s="4"/>
      <c r="C2573" s="4"/>
      <c r="D2573" s="12">
        <v>611221</v>
      </c>
      <c r="E2573" s="255"/>
      <c r="F2573" s="5" t="s">
        <v>15</v>
      </c>
      <c r="G2573" s="75">
        <v>27104</v>
      </c>
      <c r="H2573" s="75">
        <v>27104</v>
      </c>
      <c r="I2573" s="75">
        <v>0</v>
      </c>
      <c r="J2573" s="75"/>
      <c r="K2573" s="41">
        <f t="shared" si="289"/>
        <v>27104</v>
      </c>
      <c r="L2573" s="208">
        <f t="shared" si="290"/>
        <v>100</v>
      </c>
      <c r="M2573" s="41">
        <f t="shared" si="291"/>
        <v>0</v>
      </c>
    </row>
    <row r="2574" spans="1:13" x14ac:dyDescent="0.2">
      <c r="A2574" s="4"/>
      <c r="B2574" s="4"/>
      <c r="C2574" s="4"/>
      <c r="D2574" s="4">
        <v>611224</v>
      </c>
      <c r="E2574" s="258"/>
      <c r="F2574" s="5" t="s">
        <v>16</v>
      </c>
      <c r="G2574" s="75">
        <v>5453</v>
      </c>
      <c r="H2574" s="75">
        <v>5453</v>
      </c>
      <c r="I2574" s="75">
        <v>0</v>
      </c>
      <c r="J2574" s="75"/>
      <c r="K2574" s="41">
        <f t="shared" si="289"/>
        <v>5453</v>
      </c>
      <c r="L2574" s="208">
        <f t="shared" si="290"/>
        <v>100</v>
      </c>
      <c r="M2574" s="41">
        <f t="shared" si="291"/>
        <v>0</v>
      </c>
    </row>
    <row r="2575" spans="1:13" x14ac:dyDescent="0.2">
      <c r="A2575" s="4"/>
      <c r="B2575" s="4"/>
      <c r="C2575" s="4"/>
      <c r="D2575" s="4">
        <v>611225</v>
      </c>
      <c r="E2575" s="258"/>
      <c r="F2575" s="5" t="s">
        <v>17</v>
      </c>
      <c r="G2575" s="75">
        <v>10500</v>
      </c>
      <c r="H2575" s="75">
        <v>10500</v>
      </c>
      <c r="I2575" s="75"/>
      <c r="J2575" s="75"/>
      <c r="K2575" s="41">
        <f t="shared" si="289"/>
        <v>10500</v>
      </c>
      <c r="L2575" s="208">
        <f t="shared" si="290"/>
        <v>100</v>
      </c>
      <c r="M2575" s="41">
        <f t="shared" si="291"/>
        <v>0</v>
      </c>
    </row>
    <row r="2576" spans="1:13" x14ac:dyDescent="0.2">
      <c r="A2576" s="4"/>
      <c r="B2576" s="4"/>
      <c r="C2576" s="4"/>
      <c r="D2576" s="4">
        <v>611227</v>
      </c>
      <c r="E2576" s="258"/>
      <c r="F2576" s="5" t="s">
        <v>200</v>
      </c>
      <c r="G2576" s="75">
        <v>10000</v>
      </c>
      <c r="H2576" s="75">
        <v>10000</v>
      </c>
      <c r="I2576" s="75">
        <v>0</v>
      </c>
      <c r="J2576" s="75"/>
      <c r="K2576" s="41">
        <f t="shared" si="289"/>
        <v>10000</v>
      </c>
      <c r="L2576" s="208">
        <f t="shared" si="290"/>
        <v>100</v>
      </c>
      <c r="M2576" s="41">
        <f t="shared" si="291"/>
        <v>0</v>
      </c>
    </row>
    <row r="2577" spans="1:13" x14ac:dyDescent="0.2">
      <c r="A2577" s="4"/>
      <c r="B2577" s="4"/>
      <c r="C2577" s="4"/>
      <c r="D2577" s="9">
        <v>612100</v>
      </c>
      <c r="E2577" s="259" t="s">
        <v>448</v>
      </c>
      <c r="F2577" s="10" t="s">
        <v>20</v>
      </c>
      <c r="G2577" s="40">
        <v>10988</v>
      </c>
      <c r="H2577" s="40">
        <v>10988</v>
      </c>
      <c r="I2577" s="40"/>
      <c r="J2577" s="40"/>
      <c r="K2577" s="40">
        <f t="shared" si="289"/>
        <v>10988</v>
      </c>
      <c r="L2577" s="207">
        <f t="shared" si="290"/>
        <v>100</v>
      </c>
      <c r="M2577" s="40">
        <f t="shared" si="291"/>
        <v>0</v>
      </c>
    </row>
    <row r="2578" spans="1:13" x14ac:dyDescent="0.2">
      <c r="A2578" s="4"/>
      <c r="B2578" s="4"/>
      <c r="C2578" s="4"/>
      <c r="D2578" s="9">
        <v>613000</v>
      </c>
      <c r="E2578" s="259"/>
      <c r="F2578" s="10" t="s">
        <v>185</v>
      </c>
      <c r="G2578" s="40">
        <f>G2579+G2582+G2585+G2588+G2592+G2593+G2594+G2595+G2596+G2597</f>
        <v>1918809</v>
      </c>
      <c r="H2578" s="40">
        <f t="shared" ref="H2578:K2578" si="293">H2579+H2582+H2585+H2588+H2592+H2593+H2594+H2595+H2596+H2597</f>
        <v>758</v>
      </c>
      <c r="I2578" s="40">
        <f t="shared" si="293"/>
        <v>1918051</v>
      </c>
      <c r="J2578" s="40">
        <f t="shared" si="293"/>
        <v>0</v>
      </c>
      <c r="K2578" s="40">
        <f t="shared" si="293"/>
        <v>1918809</v>
      </c>
      <c r="L2578" s="207">
        <f t="shared" si="290"/>
        <v>100</v>
      </c>
      <c r="M2578" s="40">
        <f t="shared" si="291"/>
        <v>0</v>
      </c>
    </row>
    <row r="2579" spans="1:13" x14ac:dyDescent="0.2">
      <c r="A2579" s="4"/>
      <c r="B2579" s="4"/>
      <c r="C2579" s="4"/>
      <c r="D2579" s="11">
        <v>613100</v>
      </c>
      <c r="E2579" s="257" t="s">
        <v>448</v>
      </c>
      <c r="F2579" s="10" t="s">
        <v>175</v>
      </c>
      <c r="G2579" s="40">
        <f>SUM(G2580:G2581)</f>
        <v>2500</v>
      </c>
      <c r="H2579" s="40">
        <f>SUM(H2580:H2581)</f>
        <v>0</v>
      </c>
      <c r="I2579" s="40">
        <f>SUM(I2580:I2581)</f>
        <v>2500</v>
      </c>
      <c r="J2579" s="40">
        <f>SUM(J2580:J2581)</f>
        <v>0</v>
      </c>
      <c r="K2579" s="40">
        <f t="shared" ref="K2579:K2619" si="294">SUM(H2579:J2579)</f>
        <v>2500</v>
      </c>
      <c r="L2579" s="207">
        <f t="shared" si="290"/>
        <v>100</v>
      </c>
      <c r="M2579" s="40">
        <f t="shared" si="291"/>
        <v>0</v>
      </c>
    </row>
    <row r="2580" spans="1:13" x14ac:dyDescent="0.2">
      <c r="A2580" s="4"/>
      <c r="B2580" s="4"/>
      <c r="C2580" s="4"/>
      <c r="D2580" s="4">
        <v>613110</v>
      </c>
      <c r="E2580" s="258"/>
      <c r="F2580" s="5" t="s">
        <v>174</v>
      </c>
      <c r="G2580" s="75">
        <v>1000</v>
      </c>
      <c r="H2580" s="75">
        <v>0</v>
      </c>
      <c r="I2580" s="75">
        <v>1000</v>
      </c>
      <c r="J2580" s="75"/>
      <c r="K2580" s="41">
        <f t="shared" si="294"/>
        <v>1000</v>
      </c>
      <c r="L2580" s="208">
        <f t="shared" si="290"/>
        <v>100</v>
      </c>
      <c r="M2580" s="41">
        <f t="shared" si="291"/>
        <v>0</v>
      </c>
    </row>
    <row r="2581" spans="1:13" x14ac:dyDescent="0.2">
      <c r="A2581" s="4"/>
      <c r="B2581" s="4"/>
      <c r="C2581" s="4"/>
      <c r="D2581" s="4">
        <v>613120</v>
      </c>
      <c r="E2581" s="258"/>
      <c r="F2581" s="5" t="s">
        <v>22</v>
      </c>
      <c r="G2581" s="75">
        <v>1500</v>
      </c>
      <c r="H2581" s="75">
        <v>0</v>
      </c>
      <c r="I2581" s="75">
        <v>1500</v>
      </c>
      <c r="J2581" s="75"/>
      <c r="K2581" s="41">
        <f t="shared" si="294"/>
        <v>1500</v>
      </c>
      <c r="L2581" s="208">
        <f t="shared" si="290"/>
        <v>100</v>
      </c>
      <c r="M2581" s="41">
        <f t="shared" si="291"/>
        <v>0</v>
      </c>
    </row>
    <row r="2582" spans="1:13" x14ac:dyDescent="0.2">
      <c r="A2582" s="4"/>
      <c r="B2582" s="4"/>
      <c r="C2582" s="4"/>
      <c r="D2582" s="11">
        <v>613200</v>
      </c>
      <c r="E2582" s="257" t="s">
        <v>448</v>
      </c>
      <c r="F2582" s="10" t="s">
        <v>186</v>
      </c>
      <c r="G2582" s="40">
        <f>SUM(G2583:G2584)</f>
        <v>5000</v>
      </c>
      <c r="H2582" s="40">
        <f>SUM(H2583:H2584)</f>
        <v>0</v>
      </c>
      <c r="I2582" s="40">
        <f>SUM(I2583:I2584)</f>
        <v>5000</v>
      </c>
      <c r="J2582" s="40">
        <f>SUM(J2583:J2584)</f>
        <v>0</v>
      </c>
      <c r="K2582" s="40">
        <f t="shared" si="294"/>
        <v>5000</v>
      </c>
      <c r="L2582" s="207">
        <f t="shared" si="290"/>
        <v>100</v>
      </c>
      <c r="M2582" s="40">
        <f t="shared" si="291"/>
        <v>0</v>
      </c>
    </row>
    <row r="2583" spans="1:13" x14ac:dyDescent="0.2">
      <c r="A2583" s="4"/>
      <c r="B2583" s="4"/>
      <c r="C2583" s="4"/>
      <c r="D2583" s="4">
        <v>613211</v>
      </c>
      <c r="E2583" s="258"/>
      <c r="F2583" s="5" t="s">
        <v>187</v>
      </c>
      <c r="G2583" s="41">
        <v>5000</v>
      </c>
      <c r="H2583" s="41">
        <v>0</v>
      </c>
      <c r="I2583" s="41">
        <v>5000</v>
      </c>
      <c r="J2583" s="41"/>
      <c r="K2583" s="41">
        <f t="shared" si="294"/>
        <v>5000</v>
      </c>
      <c r="L2583" s="208">
        <f t="shared" si="290"/>
        <v>100</v>
      </c>
      <c r="M2583" s="41">
        <f t="shared" si="291"/>
        <v>0</v>
      </c>
    </row>
    <row r="2584" spans="1:13" x14ac:dyDescent="0.2">
      <c r="A2584" s="4"/>
      <c r="B2584" s="4"/>
      <c r="C2584" s="4"/>
      <c r="D2584" s="4">
        <v>613212</v>
      </c>
      <c r="E2584" s="258"/>
      <c r="F2584" s="5" t="s">
        <v>188</v>
      </c>
      <c r="G2584" s="41">
        <v>0</v>
      </c>
      <c r="H2584" s="41">
        <v>0</v>
      </c>
      <c r="I2584" s="41"/>
      <c r="J2584" s="41">
        <v>0</v>
      </c>
      <c r="K2584" s="41">
        <f t="shared" si="294"/>
        <v>0</v>
      </c>
      <c r="L2584" s="208" t="e">
        <f t="shared" si="290"/>
        <v>#DIV/0!</v>
      </c>
      <c r="M2584" s="41">
        <f t="shared" si="291"/>
        <v>0</v>
      </c>
    </row>
    <row r="2585" spans="1:13" x14ac:dyDescent="0.2">
      <c r="A2585" s="4"/>
      <c r="B2585" s="4"/>
      <c r="C2585" s="4"/>
      <c r="D2585" s="11">
        <v>613300</v>
      </c>
      <c r="E2585" s="257" t="s">
        <v>448</v>
      </c>
      <c r="F2585" s="10" t="s">
        <v>319</v>
      </c>
      <c r="G2585" s="40">
        <f>SUM(G2586:G2587)</f>
        <v>5500</v>
      </c>
      <c r="H2585" s="40">
        <f>SUM(H2586:H2587)</f>
        <v>0</v>
      </c>
      <c r="I2585" s="40">
        <f>SUM(I2586:I2587)</f>
        <v>5500</v>
      </c>
      <c r="J2585" s="40">
        <f>SUM(J2586:J2587)</f>
        <v>0</v>
      </c>
      <c r="K2585" s="40">
        <f t="shared" si="294"/>
        <v>5500</v>
      </c>
      <c r="L2585" s="207">
        <f t="shared" si="290"/>
        <v>100</v>
      </c>
      <c r="M2585" s="40">
        <f t="shared" si="291"/>
        <v>0</v>
      </c>
    </row>
    <row r="2586" spans="1:13" x14ac:dyDescent="0.2">
      <c r="A2586" s="4"/>
      <c r="B2586" s="4"/>
      <c r="C2586" s="4"/>
      <c r="D2586" s="4">
        <v>613321</v>
      </c>
      <c r="E2586" s="258"/>
      <c r="F2586" s="5" t="s">
        <v>189</v>
      </c>
      <c r="G2586" s="41">
        <v>1000</v>
      </c>
      <c r="H2586" s="41">
        <v>0</v>
      </c>
      <c r="I2586" s="41">
        <v>1000</v>
      </c>
      <c r="J2586" s="41"/>
      <c r="K2586" s="41">
        <f t="shared" si="294"/>
        <v>1000</v>
      </c>
      <c r="L2586" s="208">
        <f t="shared" si="290"/>
        <v>100</v>
      </c>
      <c r="M2586" s="41">
        <f t="shared" si="291"/>
        <v>0</v>
      </c>
    </row>
    <row r="2587" spans="1:13" x14ac:dyDescent="0.2">
      <c r="A2587" s="4"/>
      <c r="B2587" s="4"/>
      <c r="C2587" s="4"/>
      <c r="D2587" s="4">
        <v>613311</v>
      </c>
      <c r="E2587" s="258"/>
      <c r="F2587" s="5" t="s">
        <v>206</v>
      </c>
      <c r="G2587" s="41">
        <v>4500</v>
      </c>
      <c r="H2587" s="41">
        <v>0</v>
      </c>
      <c r="I2587" s="41">
        <v>4500</v>
      </c>
      <c r="J2587" s="41"/>
      <c r="K2587" s="41">
        <f t="shared" si="294"/>
        <v>4500</v>
      </c>
      <c r="L2587" s="208">
        <f t="shared" si="290"/>
        <v>100</v>
      </c>
      <c r="M2587" s="41">
        <f t="shared" si="291"/>
        <v>0</v>
      </c>
    </row>
    <row r="2588" spans="1:13" x14ac:dyDescent="0.2">
      <c r="A2588" s="4"/>
      <c r="B2588" s="4"/>
      <c r="C2588" s="4"/>
      <c r="D2588" s="11">
        <v>613400</v>
      </c>
      <c r="E2588" s="257" t="s">
        <v>448</v>
      </c>
      <c r="F2588" s="10" t="s">
        <v>190</v>
      </c>
      <c r="G2588" s="40">
        <f>SUM(G2589:G2591)</f>
        <v>6000</v>
      </c>
      <c r="H2588" s="40">
        <f>SUM(H2589:H2591)</f>
        <v>0</v>
      </c>
      <c r="I2588" s="40">
        <f>SUM(I2589:I2591)</f>
        <v>6000</v>
      </c>
      <c r="J2588" s="40">
        <f>SUM(J2589:J2591)</f>
        <v>0</v>
      </c>
      <c r="K2588" s="40">
        <f t="shared" si="294"/>
        <v>6000</v>
      </c>
      <c r="L2588" s="207">
        <f t="shared" si="290"/>
        <v>100</v>
      </c>
      <c r="M2588" s="40">
        <f t="shared" si="291"/>
        <v>0</v>
      </c>
    </row>
    <row r="2589" spans="1:13" x14ac:dyDescent="0.2">
      <c r="A2589" s="4"/>
      <c r="B2589" s="4"/>
      <c r="C2589" s="4"/>
      <c r="D2589" s="4">
        <v>613410</v>
      </c>
      <c r="E2589" s="258"/>
      <c r="F2589" s="5" t="s">
        <v>191</v>
      </c>
      <c r="G2589" s="41">
        <v>2000</v>
      </c>
      <c r="H2589" s="41">
        <v>0</v>
      </c>
      <c r="I2589" s="41">
        <v>2000</v>
      </c>
      <c r="J2589" s="41"/>
      <c r="K2589" s="41">
        <f t="shared" si="294"/>
        <v>2000</v>
      </c>
      <c r="L2589" s="208">
        <f t="shared" si="290"/>
        <v>100</v>
      </c>
      <c r="M2589" s="41">
        <f t="shared" si="291"/>
        <v>0</v>
      </c>
    </row>
    <row r="2590" spans="1:13" x14ac:dyDescent="0.2">
      <c r="A2590" s="4"/>
      <c r="B2590" s="4"/>
      <c r="C2590" s="4"/>
      <c r="D2590" s="4">
        <v>613418</v>
      </c>
      <c r="E2590" s="258"/>
      <c r="F2590" s="5" t="s">
        <v>488</v>
      </c>
      <c r="G2590" s="41">
        <v>0</v>
      </c>
      <c r="H2590" s="41"/>
      <c r="I2590" s="41">
        <v>0</v>
      </c>
      <c r="J2590" s="41"/>
      <c r="K2590" s="41">
        <f t="shared" si="294"/>
        <v>0</v>
      </c>
      <c r="L2590" s="208" t="e">
        <f t="shared" si="290"/>
        <v>#DIV/0!</v>
      </c>
      <c r="M2590" s="41">
        <f t="shared" si="291"/>
        <v>0</v>
      </c>
    </row>
    <row r="2591" spans="1:13" x14ac:dyDescent="0.2">
      <c r="A2591" s="5"/>
      <c r="B2591" s="4"/>
      <c r="C2591" s="4"/>
      <c r="D2591" s="4">
        <v>613430</v>
      </c>
      <c r="E2591" s="258"/>
      <c r="F2591" s="5" t="s">
        <v>192</v>
      </c>
      <c r="G2591" s="41">
        <v>4000</v>
      </c>
      <c r="H2591" s="41">
        <v>0</v>
      </c>
      <c r="I2591" s="41">
        <v>4000</v>
      </c>
      <c r="J2591" s="41"/>
      <c r="K2591" s="41">
        <f t="shared" si="294"/>
        <v>4000</v>
      </c>
      <c r="L2591" s="208">
        <f t="shared" si="290"/>
        <v>100</v>
      </c>
      <c r="M2591" s="41">
        <f t="shared" si="291"/>
        <v>0</v>
      </c>
    </row>
    <row r="2592" spans="1:13" x14ac:dyDescent="0.2">
      <c r="A2592" s="5"/>
      <c r="B2592" s="4"/>
      <c r="C2592" s="4"/>
      <c r="D2592" s="11">
        <v>613500</v>
      </c>
      <c r="E2592" s="257" t="s">
        <v>448</v>
      </c>
      <c r="F2592" s="10" t="s">
        <v>26</v>
      </c>
      <c r="G2592" s="40">
        <v>15000</v>
      </c>
      <c r="H2592" s="40">
        <v>0</v>
      </c>
      <c r="I2592" s="40">
        <v>15000</v>
      </c>
      <c r="J2592" s="40"/>
      <c r="K2592" s="40">
        <f t="shared" si="294"/>
        <v>15000</v>
      </c>
      <c r="L2592" s="207">
        <f t="shared" si="290"/>
        <v>100</v>
      </c>
      <c r="M2592" s="40">
        <f t="shared" si="291"/>
        <v>0</v>
      </c>
    </row>
    <row r="2593" spans="1:13" x14ac:dyDescent="0.2">
      <c r="A2593" s="85"/>
      <c r="B2593" s="4"/>
      <c r="C2593" s="4"/>
      <c r="D2593" s="11">
        <v>613600</v>
      </c>
      <c r="E2593" s="257" t="s">
        <v>448</v>
      </c>
      <c r="F2593" s="10" t="s">
        <v>253</v>
      </c>
      <c r="G2593" s="40">
        <v>15000</v>
      </c>
      <c r="H2593" s="40">
        <v>0</v>
      </c>
      <c r="I2593" s="40">
        <v>15000</v>
      </c>
      <c r="J2593" s="40"/>
      <c r="K2593" s="40">
        <f t="shared" si="294"/>
        <v>15000</v>
      </c>
      <c r="L2593" s="207">
        <f t="shared" si="290"/>
        <v>100</v>
      </c>
      <c r="M2593" s="40">
        <f t="shared" si="291"/>
        <v>0</v>
      </c>
    </row>
    <row r="2594" spans="1:13" x14ac:dyDescent="0.2">
      <c r="A2594" s="3"/>
      <c r="B2594" s="4"/>
      <c r="C2594" s="4"/>
      <c r="D2594" s="11">
        <v>613700</v>
      </c>
      <c r="E2594" s="257"/>
      <c r="F2594" s="10" t="s">
        <v>28</v>
      </c>
      <c r="G2594" s="40">
        <v>0</v>
      </c>
      <c r="H2594" s="40">
        <v>0</v>
      </c>
      <c r="I2594" s="40">
        <v>0</v>
      </c>
      <c r="J2594" s="40"/>
      <c r="K2594" s="40">
        <f t="shared" si="294"/>
        <v>0</v>
      </c>
      <c r="L2594" s="207" t="e">
        <f t="shared" si="290"/>
        <v>#DIV/0!</v>
      </c>
      <c r="M2594" s="40">
        <f t="shared" si="291"/>
        <v>0</v>
      </c>
    </row>
    <row r="2595" spans="1:13" x14ac:dyDescent="0.2">
      <c r="A2595" s="4"/>
      <c r="B2595" s="4"/>
      <c r="C2595" s="4"/>
      <c r="D2595" s="11">
        <v>613724</v>
      </c>
      <c r="E2595" s="257" t="s">
        <v>448</v>
      </c>
      <c r="F2595" s="10" t="s">
        <v>199</v>
      </c>
      <c r="G2595" s="40">
        <v>1800000</v>
      </c>
      <c r="H2595" s="40">
        <v>0</v>
      </c>
      <c r="I2595" s="40">
        <v>1800000</v>
      </c>
      <c r="J2595" s="40"/>
      <c r="K2595" s="40">
        <f t="shared" si="294"/>
        <v>1800000</v>
      </c>
      <c r="L2595" s="207">
        <f t="shared" si="290"/>
        <v>100</v>
      </c>
      <c r="M2595" s="40">
        <f t="shared" si="291"/>
        <v>0</v>
      </c>
    </row>
    <row r="2596" spans="1:13" x14ac:dyDescent="0.2">
      <c r="A2596" s="4"/>
      <c r="B2596" s="4"/>
      <c r="C2596" s="4"/>
      <c r="D2596" s="11">
        <v>613800</v>
      </c>
      <c r="E2596" s="257" t="s">
        <v>448</v>
      </c>
      <c r="F2596" s="10" t="s">
        <v>201</v>
      </c>
      <c r="G2596" s="40">
        <v>2200</v>
      </c>
      <c r="H2596" s="40">
        <v>0</v>
      </c>
      <c r="I2596" s="40">
        <v>2200</v>
      </c>
      <c r="J2596" s="40"/>
      <c r="K2596" s="40">
        <f t="shared" si="294"/>
        <v>2200</v>
      </c>
      <c r="L2596" s="207">
        <f t="shared" si="290"/>
        <v>100</v>
      </c>
      <c r="M2596" s="40">
        <f t="shared" si="291"/>
        <v>0</v>
      </c>
    </row>
    <row r="2597" spans="1:13" ht="33.75" x14ac:dyDescent="0.2">
      <c r="A2597" s="4"/>
      <c r="B2597" s="4"/>
      <c r="C2597" s="4"/>
      <c r="D2597" s="11">
        <v>613900</v>
      </c>
      <c r="E2597" s="257" t="s">
        <v>448</v>
      </c>
      <c r="F2597" s="14" t="s">
        <v>284</v>
      </c>
      <c r="G2597" s="40">
        <f>SUM(G2598:G2606)</f>
        <v>67609</v>
      </c>
      <c r="H2597" s="40">
        <f>SUM(H2598:H2606)</f>
        <v>758</v>
      </c>
      <c r="I2597" s="40">
        <f>SUM(I2598:I2606)</f>
        <v>66851</v>
      </c>
      <c r="J2597" s="40">
        <f>SUM(J2598:J2606)</f>
        <v>0</v>
      </c>
      <c r="K2597" s="40">
        <f t="shared" si="294"/>
        <v>67609</v>
      </c>
      <c r="L2597" s="207">
        <f t="shared" si="290"/>
        <v>100</v>
      </c>
      <c r="M2597" s="40">
        <f t="shared" si="291"/>
        <v>0</v>
      </c>
    </row>
    <row r="2598" spans="1:13" x14ac:dyDescent="0.2">
      <c r="A2598" s="4"/>
      <c r="B2598" s="4"/>
      <c r="C2598" s="4"/>
      <c r="D2598" s="4">
        <v>613910</v>
      </c>
      <c r="E2598" s="258"/>
      <c r="F2598" s="5" t="s">
        <v>202</v>
      </c>
      <c r="G2598" s="41">
        <v>1500</v>
      </c>
      <c r="H2598" s="41"/>
      <c r="I2598" s="41">
        <v>1500</v>
      </c>
      <c r="J2598" s="41"/>
      <c r="K2598" s="41">
        <f t="shared" si="294"/>
        <v>1500</v>
      </c>
      <c r="L2598" s="208">
        <f t="shared" si="290"/>
        <v>100</v>
      </c>
      <c r="M2598" s="41">
        <f t="shared" si="291"/>
        <v>0</v>
      </c>
    </row>
    <row r="2599" spans="1:13" x14ac:dyDescent="0.2">
      <c r="A2599" s="4"/>
      <c r="B2599" s="4"/>
      <c r="C2599" s="4"/>
      <c r="D2599" s="4">
        <v>613914</v>
      </c>
      <c r="E2599" s="258"/>
      <c r="F2599" s="5" t="s">
        <v>203</v>
      </c>
      <c r="G2599" s="41">
        <v>3000</v>
      </c>
      <c r="H2599" s="41"/>
      <c r="I2599" s="41">
        <v>3000</v>
      </c>
      <c r="J2599" s="41"/>
      <c r="K2599" s="41">
        <f t="shared" si="294"/>
        <v>3000</v>
      </c>
      <c r="L2599" s="208">
        <f t="shared" si="290"/>
        <v>100</v>
      </c>
      <c r="M2599" s="41">
        <f t="shared" si="291"/>
        <v>0</v>
      </c>
    </row>
    <row r="2600" spans="1:13" x14ac:dyDescent="0.2">
      <c r="A2600" s="4"/>
      <c r="B2600" s="4"/>
      <c r="C2600" s="4"/>
      <c r="D2600" s="4">
        <v>613920</v>
      </c>
      <c r="E2600" s="258"/>
      <c r="F2600" s="5" t="s">
        <v>196</v>
      </c>
      <c r="G2600" s="41">
        <v>2000</v>
      </c>
      <c r="H2600" s="41"/>
      <c r="I2600" s="41">
        <v>2000</v>
      </c>
      <c r="J2600" s="41"/>
      <c r="K2600" s="41">
        <f t="shared" si="294"/>
        <v>2000</v>
      </c>
      <c r="L2600" s="208">
        <f t="shared" si="290"/>
        <v>100</v>
      </c>
      <c r="M2600" s="41">
        <f t="shared" si="291"/>
        <v>0</v>
      </c>
    </row>
    <row r="2601" spans="1:13" x14ac:dyDescent="0.2">
      <c r="A2601" s="4"/>
      <c r="B2601" s="4"/>
      <c r="C2601" s="4"/>
      <c r="D2601" s="4">
        <v>613941</v>
      </c>
      <c r="E2601" s="258"/>
      <c r="F2601" s="5" t="s">
        <v>365</v>
      </c>
      <c r="G2601" s="41">
        <v>1750</v>
      </c>
      <c r="H2601" s="41"/>
      <c r="I2601" s="41">
        <v>1750</v>
      </c>
      <c r="J2601" s="41"/>
      <c r="K2601" s="41">
        <f t="shared" si="294"/>
        <v>1750</v>
      </c>
      <c r="L2601" s="208">
        <f t="shared" si="290"/>
        <v>100</v>
      </c>
      <c r="M2601" s="41">
        <f t="shared" si="291"/>
        <v>0</v>
      </c>
    </row>
    <row r="2602" spans="1:13" x14ac:dyDescent="0.2">
      <c r="A2602" s="4"/>
      <c r="B2602" s="4"/>
      <c r="C2602" s="4"/>
      <c r="D2602" s="18">
        <v>613974</v>
      </c>
      <c r="E2602" s="256"/>
      <c r="F2602" s="1" t="s">
        <v>250</v>
      </c>
      <c r="G2602" s="41">
        <v>9000</v>
      </c>
      <c r="H2602" s="41"/>
      <c r="I2602" s="41">
        <v>9000</v>
      </c>
      <c r="J2602" s="41"/>
      <c r="K2602" s="41">
        <f t="shared" si="294"/>
        <v>9000</v>
      </c>
      <c r="L2602" s="208">
        <f t="shared" si="290"/>
        <v>100</v>
      </c>
      <c r="M2602" s="41">
        <f t="shared" si="291"/>
        <v>0</v>
      </c>
    </row>
    <row r="2603" spans="1:13" ht="22.5" x14ac:dyDescent="0.2">
      <c r="A2603" s="4"/>
      <c r="B2603" s="4"/>
      <c r="C2603" s="4"/>
      <c r="D2603" s="4">
        <v>613976</v>
      </c>
      <c r="E2603" s="258"/>
      <c r="F2603" s="1" t="s">
        <v>322</v>
      </c>
      <c r="G2603" s="41">
        <v>36000</v>
      </c>
      <c r="H2603" s="41"/>
      <c r="I2603" s="41">
        <v>36000</v>
      </c>
      <c r="J2603" s="41"/>
      <c r="K2603" s="41">
        <f t="shared" si="294"/>
        <v>36000</v>
      </c>
      <c r="L2603" s="208">
        <f t="shared" si="290"/>
        <v>100</v>
      </c>
      <c r="M2603" s="41">
        <f t="shared" si="291"/>
        <v>0</v>
      </c>
    </row>
    <row r="2604" spans="1:13" ht="12.75" customHeight="1" x14ac:dyDescent="0.2">
      <c r="A2604" s="4"/>
      <c r="B2604" s="4"/>
      <c r="C2604" s="4"/>
      <c r="D2604" s="4">
        <v>613980</v>
      </c>
      <c r="E2604" s="258"/>
      <c r="F2604" s="1" t="s">
        <v>261</v>
      </c>
      <c r="G2604" s="41">
        <v>8376</v>
      </c>
      <c r="H2604" s="41"/>
      <c r="I2604" s="41">
        <v>8376</v>
      </c>
      <c r="J2604" s="41"/>
      <c r="K2604" s="41">
        <f t="shared" si="294"/>
        <v>8376</v>
      </c>
      <c r="L2604" s="208">
        <f t="shared" si="290"/>
        <v>100</v>
      </c>
      <c r="M2604" s="41">
        <f t="shared" si="291"/>
        <v>0</v>
      </c>
    </row>
    <row r="2605" spans="1:13" ht="22.5" x14ac:dyDescent="0.2">
      <c r="A2605" s="4"/>
      <c r="B2605" s="4"/>
      <c r="C2605" s="4"/>
      <c r="D2605" s="4">
        <v>613983</v>
      </c>
      <c r="E2605" s="258"/>
      <c r="F2605" s="1" t="s">
        <v>252</v>
      </c>
      <c r="G2605" s="41">
        <v>983</v>
      </c>
      <c r="H2605" s="41">
        <v>758</v>
      </c>
      <c r="I2605" s="41">
        <v>225</v>
      </c>
      <c r="J2605" s="41"/>
      <c r="K2605" s="41">
        <f t="shared" si="294"/>
        <v>983</v>
      </c>
      <c r="L2605" s="208">
        <f t="shared" si="290"/>
        <v>100</v>
      </c>
      <c r="M2605" s="41">
        <f t="shared" si="291"/>
        <v>0</v>
      </c>
    </row>
    <row r="2606" spans="1:13" x14ac:dyDescent="0.2">
      <c r="A2606" s="4"/>
      <c r="B2606" s="5"/>
      <c r="C2606" s="4"/>
      <c r="D2606" s="4">
        <v>613991</v>
      </c>
      <c r="E2606" s="258"/>
      <c r="F2606" s="1" t="s">
        <v>67</v>
      </c>
      <c r="G2606" s="41">
        <v>5000</v>
      </c>
      <c r="H2606" s="41"/>
      <c r="I2606" s="41">
        <v>5000</v>
      </c>
      <c r="J2606" s="41"/>
      <c r="K2606" s="41">
        <f t="shared" si="294"/>
        <v>5000</v>
      </c>
      <c r="L2606" s="208">
        <f t="shared" si="290"/>
        <v>100</v>
      </c>
      <c r="M2606" s="41">
        <f t="shared" si="291"/>
        <v>0</v>
      </c>
    </row>
    <row r="2607" spans="1:13" ht="13.5" customHeight="1" x14ac:dyDescent="0.2">
      <c r="A2607" s="4"/>
      <c r="B2607" s="5"/>
      <c r="C2607" s="4"/>
      <c r="D2607" s="11">
        <v>614000</v>
      </c>
      <c r="E2607" s="257"/>
      <c r="F2607" s="14" t="s">
        <v>47</v>
      </c>
      <c r="G2607" s="40">
        <f>SUM(G2608:G2609)</f>
        <v>0</v>
      </c>
      <c r="H2607" s="40">
        <f>SUM(H2608:H2609)</f>
        <v>0</v>
      </c>
      <c r="I2607" s="40">
        <f>SUM(I2608:I2609)</f>
        <v>0</v>
      </c>
      <c r="J2607" s="40">
        <f>SUM(J2608:J2609)</f>
        <v>0</v>
      </c>
      <c r="K2607" s="40">
        <f t="shared" si="294"/>
        <v>0</v>
      </c>
      <c r="L2607" s="207" t="e">
        <f t="shared" si="290"/>
        <v>#DIV/0!</v>
      </c>
      <c r="M2607" s="40">
        <f t="shared" si="291"/>
        <v>0</v>
      </c>
    </row>
    <row r="2608" spans="1:13" x14ac:dyDescent="0.2">
      <c r="A2608" s="4"/>
      <c r="B2608" s="85"/>
      <c r="C2608" s="4"/>
      <c r="D2608" s="4">
        <v>614129</v>
      </c>
      <c r="E2608" s="258"/>
      <c r="F2608" s="1" t="s">
        <v>129</v>
      </c>
      <c r="G2608" s="41">
        <v>0</v>
      </c>
      <c r="H2608" s="41"/>
      <c r="I2608" s="41"/>
      <c r="J2608" s="41"/>
      <c r="K2608" s="41">
        <f t="shared" si="294"/>
        <v>0</v>
      </c>
      <c r="L2608" s="208" t="e">
        <f t="shared" si="290"/>
        <v>#DIV/0!</v>
      </c>
      <c r="M2608" s="41">
        <f t="shared" si="291"/>
        <v>0</v>
      </c>
    </row>
    <row r="2609" spans="1:14" ht="22.5" x14ac:dyDescent="0.2">
      <c r="A2609" s="4"/>
      <c r="B2609" s="85"/>
      <c r="C2609" s="4"/>
      <c r="D2609" s="4">
        <v>614817</v>
      </c>
      <c r="E2609" s="258"/>
      <c r="F2609" s="1" t="s">
        <v>385</v>
      </c>
      <c r="G2609" s="41">
        <v>0</v>
      </c>
      <c r="H2609" s="41">
        <v>0</v>
      </c>
      <c r="I2609" s="41">
        <v>0</v>
      </c>
      <c r="J2609" s="41"/>
      <c r="K2609" s="41">
        <f t="shared" si="294"/>
        <v>0</v>
      </c>
      <c r="L2609" s="208" t="e">
        <f t="shared" si="290"/>
        <v>#DIV/0!</v>
      </c>
      <c r="M2609" s="41">
        <f t="shared" si="291"/>
        <v>0</v>
      </c>
    </row>
    <row r="2610" spans="1:14" ht="22.5" x14ac:dyDescent="0.2">
      <c r="A2610" s="77"/>
      <c r="B2610" s="473"/>
      <c r="C2610" s="77"/>
      <c r="D2610" s="239">
        <v>615100</v>
      </c>
      <c r="E2610" s="278" t="s">
        <v>448</v>
      </c>
      <c r="F2610" s="216" t="s">
        <v>532</v>
      </c>
      <c r="G2610" s="102">
        <v>600000</v>
      </c>
      <c r="H2610" s="102">
        <v>300000</v>
      </c>
      <c r="I2610" s="102">
        <v>300000</v>
      </c>
      <c r="J2610" s="102"/>
      <c r="K2610" s="102">
        <f t="shared" si="294"/>
        <v>600000</v>
      </c>
      <c r="L2610" s="208">
        <f t="shared" si="290"/>
        <v>100</v>
      </c>
      <c r="M2610" s="41">
        <f t="shared" si="291"/>
        <v>0</v>
      </c>
    </row>
    <row r="2611" spans="1:14" x14ac:dyDescent="0.2">
      <c r="A2611" s="4"/>
      <c r="B2611" s="5"/>
      <c r="C2611" s="4"/>
      <c r="D2611" s="64">
        <v>820000</v>
      </c>
      <c r="E2611" s="259"/>
      <c r="F2611" s="65" t="s">
        <v>240</v>
      </c>
      <c r="G2611" s="7">
        <f>SUM(G2612:G2618)</f>
        <v>5590000</v>
      </c>
      <c r="H2611" s="7">
        <f t="shared" ref="H2611:J2611" si="295">SUM(H2612:H2618)</f>
        <v>0</v>
      </c>
      <c r="I2611" s="7">
        <f t="shared" si="295"/>
        <v>3090000</v>
      </c>
      <c r="J2611" s="7">
        <f t="shared" si="295"/>
        <v>2500000</v>
      </c>
      <c r="K2611" s="7">
        <f t="shared" si="294"/>
        <v>5590000</v>
      </c>
      <c r="L2611" s="206">
        <f>K2611/G2611*100</f>
        <v>100</v>
      </c>
      <c r="M2611" s="7">
        <f>K2611-G2611</f>
        <v>0</v>
      </c>
    </row>
    <row r="2612" spans="1:14" x14ac:dyDescent="0.2">
      <c r="A2612" s="4"/>
      <c r="B2612" s="5"/>
      <c r="C2612" s="4"/>
      <c r="D2612" s="456">
        <v>821100</v>
      </c>
      <c r="E2612" s="256" t="s">
        <v>448</v>
      </c>
      <c r="F2612" s="5" t="s">
        <v>272</v>
      </c>
      <c r="G2612" s="41">
        <v>150000</v>
      </c>
      <c r="H2612" s="41">
        <v>0</v>
      </c>
      <c r="I2612" s="41">
        <v>150000</v>
      </c>
      <c r="J2612" s="41"/>
      <c r="K2612" s="41">
        <f t="shared" si="294"/>
        <v>150000</v>
      </c>
      <c r="L2612" s="208"/>
      <c r="M2612" s="41"/>
    </row>
    <row r="2613" spans="1:14" x14ac:dyDescent="0.2">
      <c r="A2613" s="4"/>
      <c r="B2613" s="81"/>
      <c r="C2613" s="4"/>
      <c r="D2613" s="456">
        <v>821200</v>
      </c>
      <c r="E2613" s="256" t="s">
        <v>448</v>
      </c>
      <c r="F2613" s="5" t="s">
        <v>228</v>
      </c>
      <c r="G2613" s="75">
        <v>100000</v>
      </c>
      <c r="H2613" s="75">
        <v>0</v>
      </c>
      <c r="I2613" s="75">
        <v>100000</v>
      </c>
      <c r="J2613" s="75"/>
      <c r="K2613" s="41">
        <f t="shared" si="294"/>
        <v>100000</v>
      </c>
      <c r="L2613" s="208">
        <f t="shared" ref="L2613:L2619" si="296">K2613/G2613*100</f>
        <v>100</v>
      </c>
      <c r="M2613" s="41">
        <f t="shared" ref="M2613:M2619" si="297">K2613-G2613</f>
        <v>0</v>
      </c>
    </row>
    <row r="2614" spans="1:14" x14ac:dyDescent="0.2">
      <c r="A2614" s="4"/>
      <c r="B2614" s="4"/>
      <c r="C2614" s="4"/>
      <c r="D2614" s="92">
        <v>821310</v>
      </c>
      <c r="E2614" s="263" t="s">
        <v>448</v>
      </c>
      <c r="F2614" s="5" t="s">
        <v>229</v>
      </c>
      <c r="G2614" s="75">
        <v>15000</v>
      </c>
      <c r="H2614" s="75">
        <v>0</v>
      </c>
      <c r="I2614" s="75">
        <v>15000</v>
      </c>
      <c r="J2614" s="442"/>
      <c r="K2614" s="41">
        <f t="shared" si="294"/>
        <v>15000</v>
      </c>
      <c r="L2614" s="208">
        <f t="shared" si="296"/>
        <v>100</v>
      </c>
      <c r="M2614" s="41">
        <f t="shared" si="297"/>
        <v>0</v>
      </c>
    </row>
    <row r="2615" spans="1:14" x14ac:dyDescent="0.2">
      <c r="A2615" s="242"/>
      <c r="B2615" s="4"/>
      <c r="C2615" s="4"/>
      <c r="D2615" s="4">
        <v>821320</v>
      </c>
      <c r="E2615" s="258"/>
      <c r="F2615" s="5" t="s">
        <v>230</v>
      </c>
      <c r="G2615" s="75">
        <v>0</v>
      </c>
      <c r="H2615" s="75"/>
      <c r="I2615" s="75"/>
      <c r="J2615" s="442"/>
      <c r="K2615" s="41">
        <f t="shared" si="294"/>
        <v>0</v>
      </c>
      <c r="L2615" s="208" t="e">
        <f t="shared" si="296"/>
        <v>#DIV/0!</v>
      </c>
      <c r="M2615" s="41">
        <f t="shared" si="297"/>
        <v>0</v>
      </c>
    </row>
    <row r="2616" spans="1:14" x14ac:dyDescent="0.2">
      <c r="A2616" s="244"/>
      <c r="B2616" s="4"/>
      <c r="C2616" s="4"/>
      <c r="D2616" s="4">
        <v>821410</v>
      </c>
      <c r="E2616" s="258"/>
      <c r="F2616" s="5" t="s">
        <v>232</v>
      </c>
      <c r="G2616" s="75">
        <v>0</v>
      </c>
      <c r="H2616" s="75"/>
      <c r="I2616" s="75"/>
      <c r="J2616" s="442"/>
      <c r="K2616" s="41">
        <f t="shared" si="294"/>
        <v>0</v>
      </c>
      <c r="L2616" s="208" t="e">
        <f t="shared" si="296"/>
        <v>#DIV/0!</v>
      </c>
      <c r="M2616" s="41">
        <f t="shared" si="297"/>
        <v>0</v>
      </c>
    </row>
    <row r="2617" spans="1:14" x14ac:dyDescent="0.2">
      <c r="A2617" s="5"/>
      <c r="B2617" s="4"/>
      <c r="C2617" s="4"/>
      <c r="D2617" s="4">
        <v>821500</v>
      </c>
      <c r="E2617" s="279" t="s">
        <v>448</v>
      </c>
      <c r="F2617" s="5" t="s">
        <v>79</v>
      </c>
      <c r="G2617" s="75">
        <v>60000</v>
      </c>
      <c r="H2617" s="75"/>
      <c r="I2617" s="75">
        <v>60000</v>
      </c>
      <c r="J2617" s="442"/>
      <c r="K2617" s="41">
        <f t="shared" si="294"/>
        <v>60000</v>
      </c>
      <c r="L2617" s="208">
        <f t="shared" si="296"/>
        <v>100</v>
      </c>
      <c r="M2617" s="41">
        <f t="shared" si="297"/>
        <v>0</v>
      </c>
    </row>
    <row r="2618" spans="1:14" x14ac:dyDescent="0.2">
      <c r="A2618" s="5"/>
      <c r="B2618" s="4"/>
      <c r="C2618" s="4"/>
      <c r="D2618" s="4">
        <v>821622</v>
      </c>
      <c r="E2618" s="279" t="s">
        <v>448</v>
      </c>
      <c r="F2618" s="5" t="s">
        <v>43</v>
      </c>
      <c r="G2618" s="75">
        <v>5265000</v>
      </c>
      <c r="H2618" s="75">
        <v>0</v>
      </c>
      <c r="I2618" s="75">
        <v>2765000</v>
      </c>
      <c r="J2618" s="75">
        <v>2500000</v>
      </c>
      <c r="K2618" s="41">
        <f t="shared" si="294"/>
        <v>5265000</v>
      </c>
      <c r="L2618" s="208">
        <f t="shared" si="296"/>
        <v>100</v>
      </c>
      <c r="M2618" s="41">
        <f t="shared" si="297"/>
        <v>0</v>
      </c>
    </row>
    <row r="2619" spans="1:14" x14ac:dyDescent="0.2">
      <c r="A2619" s="4"/>
      <c r="B2619" s="4"/>
      <c r="C2619" s="4"/>
      <c r="D2619" s="4"/>
      <c r="E2619" s="258"/>
      <c r="F2619" s="2" t="s">
        <v>46</v>
      </c>
      <c r="G2619" s="77">
        <v>7</v>
      </c>
      <c r="H2619" s="77">
        <v>7</v>
      </c>
      <c r="I2619" s="77"/>
      <c r="J2619" s="77"/>
      <c r="K2619" s="489">
        <f t="shared" si="294"/>
        <v>7</v>
      </c>
      <c r="L2619" s="493">
        <f t="shared" si="296"/>
        <v>100</v>
      </c>
      <c r="M2619" s="488">
        <f t="shared" si="297"/>
        <v>0</v>
      </c>
      <c r="N2619" s="440"/>
    </row>
    <row r="2620" spans="1:14" x14ac:dyDescent="0.2">
      <c r="A2620" s="242"/>
      <c r="B2620" s="212"/>
      <c r="C2620" s="212"/>
    </row>
    <row r="2621" spans="1:14" x14ac:dyDescent="0.2">
      <c r="A2621" s="243"/>
    </row>
    <row r="2622" spans="1:14" ht="12.75" customHeight="1" x14ac:dyDescent="0.2">
      <c r="A2622" s="5" t="s">
        <v>48</v>
      </c>
      <c r="B2622" s="5" t="s">
        <v>49</v>
      </c>
      <c r="C2622" s="5" t="s">
        <v>50</v>
      </c>
      <c r="D2622" s="3" t="s">
        <v>7</v>
      </c>
      <c r="E2622" s="81" t="s">
        <v>130</v>
      </c>
      <c r="F2622" s="3" t="s">
        <v>51</v>
      </c>
      <c r="G2622" s="520" t="s">
        <v>559</v>
      </c>
      <c r="H2622" s="514" t="s">
        <v>328</v>
      </c>
      <c r="I2622" s="514" t="s">
        <v>500</v>
      </c>
      <c r="J2622" s="516" t="s">
        <v>324</v>
      </c>
      <c r="K2622" s="512" t="s">
        <v>595</v>
      </c>
      <c r="L2622" s="15" t="s">
        <v>52</v>
      </c>
      <c r="M2622" s="3" t="s">
        <v>123</v>
      </c>
    </row>
    <row r="2623" spans="1:14" ht="36.75" customHeight="1" x14ac:dyDescent="0.2">
      <c r="A2623" s="5" t="s">
        <v>53</v>
      </c>
      <c r="B2623" s="5"/>
      <c r="C2623" s="5" t="s">
        <v>54</v>
      </c>
      <c r="D2623" s="3" t="s">
        <v>11</v>
      </c>
      <c r="E2623" s="81" t="s">
        <v>131</v>
      </c>
      <c r="F2623" s="3" t="s">
        <v>55</v>
      </c>
      <c r="G2623" s="522"/>
      <c r="H2623" s="515"/>
      <c r="I2623" s="513"/>
      <c r="J2623" s="517"/>
      <c r="K2623" s="523"/>
      <c r="L2623" s="15" t="s">
        <v>325</v>
      </c>
      <c r="M2623" s="3" t="s">
        <v>326</v>
      </c>
    </row>
    <row r="2624" spans="1:14" x14ac:dyDescent="0.2">
      <c r="A2624" s="4">
        <v>1</v>
      </c>
      <c r="B2624" s="4">
        <v>2</v>
      </c>
      <c r="C2624" s="85">
        <v>3</v>
      </c>
      <c r="D2624" s="85">
        <v>4</v>
      </c>
      <c r="E2624" s="275">
        <v>5</v>
      </c>
      <c r="F2624" s="85">
        <v>6</v>
      </c>
      <c r="G2624" s="85">
        <v>7</v>
      </c>
      <c r="H2624" s="85">
        <v>8</v>
      </c>
      <c r="I2624" s="85">
        <v>9</v>
      </c>
      <c r="J2624" s="85">
        <v>10</v>
      </c>
      <c r="K2624" s="209" t="s">
        <v>327</v>
      </c>
      <c r="L2624" s="86">
        <v>12</v>
      </c>
      <c r="M2624" s="85">
        <v>13</v>
      </c>
    </row>
    <row r="2625" spans="1:13" x14ac:dyDescent="0.2">
      <c r="A2625" s="4">
        <v>27</v>
      </c>
      <c r="B2625" s="4"/>
      <c r="C2625" s="5"/>
      <c r="D2625" s="3"/>
      <c r="E2625" s="81"/>
      <c r="F2625" s="2" t="s">
        <v>490</v>
      </c>
      <c r="G2625" s="41"/>
      <c r="H2625" s="41"/>
      <c r="I2625" s="46"/>
      <c r="J2625" s="46"/>
      <c r="K2625" s="46"/>
      <c r="L2625" s="27"/>
      <c r="M2625" s="5"/>
    </row>
    <row r="2626" spans="1:13" x14ac:dyDescent="0.2">
      <c r="A2626" s="4"/>
      <c r="B2626" s="3" t="s">
        <v>57</v>
      </c>
      <c r="C2626" s="3" t="s">
        <v>58</v>
      </c>
      <c r="D2626" s="3"/>
      <c r="E2626" s="81"/>
      <c r="F2626" s="2" t="s">
        <v>490</v>
      </c>
      <c r="G2626" s="41"/>
      <c r="H2626" s="41"/>
      <c r="I2626" s="46"/>
      <c r="J2626" s="46"/>
      <c r="K2626" s="46"/>
      <c r="L2626" s="27"/>
      <c r="M2626" s="5"/>
    </row>
    <row r="2627" spans="1:13" x14ac:dyDescent="0.2">
      <c r="A2627" s="4"/>
      <c r="B2627" s="4"/>
      <c r="C2627" s="4"/>
      <c r="D2627" s="4"/>
      <c r="E2627" s="258"/>
      <c r="F2627" s="2" t="s">
        <v>275</v>
      </c>
      <c r="G2627" s="7">
        <f>G2628+G2673</f>
        <v>232934</v>
      </c>
      <c r="H2627" s="7">
        <f>H2628+H2673</f>
        <v>232934</v>
      </c>
      <c r="I2627" s="7">
        <f>I2628+I2673</f>
        <v>0</v>
      </c>
      <c r="J2627" s="7">
        <f>J2628+J2673</f>
        <v>0</v>
      </c>
      <c r="K2627" s="7">
        <f t="shared" ref="K2627:K2642" si="298">SUM(H2627:J2627)</f>
        <v>232934</v>
      </c>
      <c r="L2627" s="206">
        <f t="shared" ref="L2627:L2671" si="299">K2627/G2627*100</f>
        <v>100</v>
      </c>
      <c r="M2627" s="7">
        <f t="shared" ref="M2627:M2671" si="300">K2627-G2627</f>
        <v>0</v>
      </c>
    </row>
    <row r="2628" spans="1:13" x14ac:dyDescent="0.2">
      <c r="A2628" s="4"/>
      <c r="B2628" s="4"/>
      <c r="C2628" s="4"/>
      <c r="D2628" s="64">
        <v>610000</v>
      </c>
      <c r="E2628" s="260"/>
      <c r="F2628" s="65" t="s">
        <v>242</v>
      </c>
      <c r="G2628" s="7">
        <f>G2629+G2642+G2643+G2670</f>
        <v>224934</v>
      </c>
      <c r="H2628" s="7">
        <f>H2629+H2642+H2643+H2670</f>
        <v>224934</v>
      </c>
      <c r="I2628" s="7">
        <f>I2629+I2642+I2643+I2670</f>
        <v>0</v>
      </c>
      <c r="J2628" s="7">
        <f>J2629+J2642+J2643+J2670</f>
        <v>0</v>
      </c>
      <c r="K2628" s="7">
        <f t="shared" si="298"/>
        <v>224934</v>
      </c>
      <c r="L2628" s="206">
        <f t="shared" si="299"/>
        <v>100</v>
      </c>
      <c r="M2628" s="7">
        <f t="shared" si="300"/>
        <v>0</v>
      </c>
    </row>
    <row r="2629" spans="1:13" x14ac:dyDescent="0.2">
      <c r="A2629" s="4"/>
      <c r="B2629" s="4"/>
      <c r="C2629" s="4"/>
      <c r="D2629" s="9">
        <v>611000</v>
      </c>
      <c r="E2629" s="259"/>
      <c r="F2629" s="10" t="s">
        <v>13</v>
      </c>
      <c r="G2629" s="40">
        <f>G2630+G2634</f>
        <v>189005</v>
      </c>
      <c r="H2629" s="40">
        <f>H2630+H2634</f>
        <v>189005</v>
      </c>
      <c r="I2629" s="40">
        <f>I2630+I2634</f>
        <v>0</v>
      </c>
      <c r="J2629" s="40">
        <f>J2630+J2634</f>
        <v>0</v>
      </c>
      <c r="K2629" s="40">
        <f t="shared" si="298"/>
        <v>189005</v>
      </c>
      <c r="L2629" s="207">
        <f t="shared" si="299"/>
        <v>100</v>
      </c>
      <c r="M2629" s="40">
        <f t="shared" si="300"/>
        <v>0</v>
      </c>
    </row>
    <row r="2630" spans="1:13" x14ac:dyDescent="0.2">
      <c r="A2630" s="4"/>
      <c r="B2630" s="4"/>
      <c r="C2630" s="4"/>
      <c r="D2630" s="11">
        <v>611100</v>
      </c>
      <c r="E2630" s="257" t="s">
        <v>426</v>
      </c>
      <c r="F2630" s="10" t="s">
        <v>317</v>
      </c>
      <c r="G2630" s="40">
        <f>SUM(G2631:G2633)</f>
        <v>160000</v>
      </c>
      <c r="H2630" s="40">
        <f>SUM(H2631:H2633)</f>
        <v>160000</v>
      </c>
      <c r="I2630" s="40">
        <f>SUM(I2631:I2633)</f>
        <v>0</v>
      </c>
      <c r="J2630" s="40">
        <f>SUM(J2631:J2633)</f>
        <v>0</v>
      </c>
      <c r="K2630" s="40">
        <f t="shared" si="298"/>
        <v>160000</v>
      </c>
      <c r="L2630" s="207">
        <f t="shared" si="299"/>
        <v>100</v>
      </c>
      <c r="M2630" s="40">
        <f t="shared" si="300"/>
        <v>0</v>
      </c>
    </row>
    <row r="2631" spans="1:13" x14ac:dyDescent="0.2">
      <c r="A2631" s="4"/>
      <c r="B2631" s="4"/>
      <c r="C2631" s="4"/>
      <c r="D2631" s="12">
        <v>611110</v>
      </c>
      <c r="E2631" s="255"/>
      <c r="F2631" s="5" t="s">
        <v>255</v>
      </c>
      <c r="G2631" s="75">
        <v>110400</v>
      </c>
      <c r="H2631" s="75">
        <v>110400</v>
      </c>
      <c r="I2631" s="75"/>
      <c r="J2631" s="75"/>
      <c r="K2631" s="41">
        <f t="shared" si="298"/>
        <v>110400</v>
      </c>
      <c r="L2631" s="208">
        <f t="shared" si="299"/>
        <v>100</v>
      </c>
      <c r="M2631" s="41">
        <f t="shared" si="300"/>
        <v>0</v>
      </c>
    </row>
    <row r="2632" spans="1:13" x14ac:dyDescent="0.2">
      <c r="A2632" s="4"/>
      <c r="B2632" s="4"/>
      <c r="C2632" s="4"/>
      <c r="D2632" s="12">
        <v>611130</v>
      </c>
      <c r="E2632" s="255"/>
      <c r="F2632" s="5" t="s">
        <v>14</v>
      </c>
      <c r="G2632" s="75">
        <v>49600</v>
      </c>
      <c r="H2632" s="75">
        <v>49600</v>
      </c>
      <c r="I2632" s="75"/>
      <c r="J2632" s="75"/>
      <c r="K2632" s="41">
        <f t="shared" si="298"/>
        <v>49600</v>
      </c>
      <c r="L2632" s="208">
        <f t="shared" si="299"/>
        <v>100</v>
      </c>
      <c r="M2632" s="41">
        <f t="shared" si="300"/>
        <v>0</v>
      </c>
    </row>
    <row r="2633" spans="1:13" x14ac:dyDescent="0.2">
      <c r="A2633" s="4"/>
      <c r="B2633" s="4"/>
      <c r="C2633" s="4"/>
      <c r="D2633" s="12">
        <v>611155</v>
      </c>
      <c r="E2633" s="255"/>
      <c r="F2633" s="5" t="s">
        <v>18</v>
      </c>
      <c r="G2633" s="75">
        <v>0</v>
      </c>
      <c r="H2633" s="75"/>
      <c r="I2633" s="75"/>
      <c r="J2633" s="75"/>
      <c r="K2633" s="41">
        <f t="shared" si="298"/>
        <v>0</v>
      </c>
      <c r="L2633" s="208" t="e">
        <f t="shared" si="299"/>
        <v>#DIV/0!</v>
      </c>
      <c r="M2633" s="41">
        <f t="shared" si="300"/>
        <v>0</v>
      </c>
    </row>
    <row r="2634" spans="1:13" x14ac:dyDescent="0.2">
      <c r="A2634" s="4"/>
      <c r="B2634" s="4"/>
      <c r="C2634" s="4"/>
      <c r="D2634" s="11">
        <v>611200</v>
      </c>
      <c r="E2634" s="257" t="s">
        <v>426</v>
      </c>
      <c r="F2634" s="10" t="s">
        <v>318</v>
      </c>
      <c r="G2634" s="40">
        <f>SUM(G2635:G2641)</f>
        <v>29005</v>
      </c>
      <c r="H2634" s="40">
        <f>SUM(H2635:H2641)</f>
        <v>29005</v>
      </c>
      <c r="I2634" s="40">
        <f>SUM(I2635:I2641)</f>
        <v>0</v>
      </c>
      <c r="J2634" s="40">
        <f>SUM(J2635:J2641)</f>
        <v>0</v>
      </c>
      <c r="K2634" s="40">
        <f t="shared" si="298"/>
        <v>29005</v>
      </c>
      <c r="L2634" s="207">
        <f t="shared" si="299"/>
        <v>100</v>
      </c>
      <c r="M2634" s="40">
        <f t="shared" si="300"/>
        <v>0</v>
      </c>
    </row>
    <row r="2635" spans="1:13" x14ac:dyDescent="0.2">
      <c r="A2635" s="4"/>
      <c r="B2635" s="4"/>
      <c r="C2635" s="4"/>
      <c r="D2635" s="12">
        <v>611211</v>
      </c>
      <c r="E2635" s="255"/>
      <c r="F2635" s="5" t="s">
        <v>310</v>
      </c>
      <c r="G2635" s="75">
        <v>5052</v>
      </c>
      <c r="H2635" s="75">
        <v>5052</v>
      </c>
      <c r="I2635" s="75">
        <v>0</v>
      </c>
      <c r="J2635" s="75"/>
      <c r="K2635" s="41">
        <f t="shared" si="298"/>
        <v>5052</v>
      </c>
      <c r="L2635" s="208">
        <f t="shared" si="299"/>
        <v>100</v>
      </c>
      <c r="M2635" s="41">
        <f t="shared" si="300"/>
        <v>0</v>
      </c>
    </row>
    <row r="2636" spans="1:13" x14ac:dyDescent="0.2">
      <c r="A2636" s="4"/>
      <c r="B2636" s="4"/>
      <c r="C2636" s="4"/>
      <c r="D2636" s="12">
        <v>611214</v>
      </c>
      <c r="E2636" s="255"/>
      <c r="F2636" s="5" t="s">
        <v>142</v>
      </c>
      <c r="G2636" s="75"/>
      <c r="H2636" s="75"/>
      <c r="I2636" s="75"/>
      <c r="J2636" s="75"/>
      <c r="K2636" s="41">
        <f t="shared" si="298"/>
        <v>0</v>
      </c>
      <c r="L2636" s="208" t="e">
        <f t="shared" si="299"/>
        <v>#DIV/0!</v>
      </c>
      <c r="M2636" s="41">
        <f t="shared" si="300"/>
        <v>0</v>
      </c>
    </row>
    <row r="2637" spans="1:13" x14ac:dyDescent="0.2">
      <c r="A2637" s="4"/>
      <c r="B2637" s="4"/>
      <c r="C2637" s="4"/>
      <c r="D2637" s="12">
        <v>611216</v>
      </c>
      <c r="E2637" s="255"/>
      <c r="F2637" s="5" t="s">
        <v>143</v>
      </c>
      <c r="G2637" s="75"/>
      <c r="H2637" s="75"/>
      <c r="I2637" s="75"/>
      <c r="J2637" s="75"/>
      <c r="K2637" s="41">
        <f t="shared" si="298"/>
        <v>0</v>
      </c>
      <c r="L2637" s="208" t="e">
        <f t="shared" si="299"/>
        <v>#DIV/0!</v>
      </c>
      <c r="M2637" s="41">
        <f t="shared" si="300"/>
        <v>0</v>
      </c>
    </row>
    <row r="2638" spans="1:13" x14ac:dyDescent="0.2">
      <c r="A2638" s="4"/>
      <c r="B2638" s="4"/>
      <c r="C2638" s="4"/>
      <c r="D2638" s="12">
        <v>611221</v>
      </c>
      <c r="E2638" s="255"/>
      <c r="F2638" s="5" t="s">
        <v>15</v>
      </c>
      <c r="G2638" s="75">
        <v>11616</v>
      </c>
      <c r="H2638" s="75">
        <v>11616</v>
      </c>
      <c r="I2638" s="75">
        <v>0</v>
      </c>
      <c r="J2638" s="75"/>
      <c r="K2638" s="41">
        <f t="shared" si="298"/>
        <v>11616</v>
      </c>
      <c r="L2638" s="208">
        <f t="shared" si="299"/>
        <v>100</v>
      </c>
      <c r="M2638" s="41">
        <f t="shared" si="300"/>
        <v>0</v>
      </c>
    </row>
    <row r="2639" spans="1:13" x14ac:dyDescent="0.2">
      <c r="A2639" s="4"/>
      <c r="B2639" s="4"/>
      <c r="C2639" s="4"/>
      <c r="D2639" s="4">
        <v>611224</v>
      </c>
      <c r="E2639" s="258"/>
      <c r="F2639" s="5" t="s">
        <v>16</v>
      </c>
      <c r="G2639" s="75">
        <v>2337</v>
      </c>
      <c r="H2639" s="75">
        <v>2337</v>
      </c>
      <c r="I2639" s="75">
        <v>0</v>
      </c>
      <c r="J2639" s="75"/>
      <c r="K2639" s="41">
        <f t="shared" si="298"/>
        <v>2337</v>
      </c>
      <c r="L2639" s="208">
        <f t="shared" si="299"/>
        <v>100</v>
      </c>
      <c r="M2639" s="41">
        <f t="shared" si="300"/>
        <v>0</v>
      </c>
    </row>
    <row r="2640" spans="1:13" x14ac:dyDescent="0.2">
      <c r="A2640" s="4"/>
      <c r="B2640" s="4"/>
      <c r="C2640" s="4"/>
      <c r="D2640" s="4">
        <v>611225</v>
      </c>
      <c r="E2640" s="258"/>
      <c r="F2640" s="5" t="s">
        <v>17</v>
      </c>
      <c r="G2640" s="75">
        <v>0</v>
      </c>
      <c r="H2640" s="75"/>
      <c r="I2640" s="75"/>
      <c r="J2640" s="75"/>
      <c r="K2640" s="41">
        <f t="shared" si="298"/>
        <v>0</v>
      </c>
      <c r="L2640" s="208" t="e">
        <f t="shared" si="299"/>
        <v>#DIV/0!</v>
      </c>
      <c r="M2640" s="41">
        <f t="shared" si="300"/>
        <v>0</v>
      </c>
    </row>
    <row r="2641" spans="1:13" x14ac:dyDescent="0.2">
      <c r="A2641" s="4"/>
      <c r="B2641" s="4"/>
      <c r="C2641" s="4"/>
      <c r="D2641" s="4">
        <v>611227</v>
      </c>
      <c r="E2641" s="258"/>
      <c r="F2641" s="5" t="s">
        <v>200</v>
      </c>
      <c r="G2641" s="75">
        <v>10000</v>
      </c>
      <c r="H2641" s="75">
        <v>10000</v>
      </c>
      <c r="I2641" s="75">
        <v>0</v>
      </c>
      <c r="J2641" s="75"/>
      <c r="K2641" s="41">
        <f t="shared" si="298"/>
        <v>10000</v>
      </c>
      <c r="L2641" s="208">
        <f t="shared" si="299"/>
        <v>100</v>
      </c>
      <c r="M2641" s="41">
        <f t="shared" si="300"/>
        <v>0</v>
      </c>
    </row>
    <row r="2642" spans="1:13" x14ac:dyDescent="0.2">
      <c r="A2642" s="4"/>
      <c r="B2642" s="4"/>
      <c r="C2642" s="4"/>
      <c r="D2642" s="9">
        <v>612100</v>
      </c>
      <c r="E2642" s="257" t="s">
        <v>426</v>
      </c>
      <c r="F2642" s="10" t="s">
        <v>20</v>
      </c>
      <c r="G2642" s="40">
        <v>8000</v>
      </c>
      <c r="H2642" s="40">
        <v>8000</v>
      </c>
      <c r="I2642" s="40"/>
      <c r="J2642" s="40"/>
      <c r="K2642" s="40">
        <f t="shared" si="298"/>
        <v>8000</v>
      </c>
      <c r="L2642" s="207">
        <f t="shared" si="299"/>
        <v>100</v>
      </c>
      <c r="M2642" s="40">
        <f t="shared" si="300"/>
        <v>0</v>
      </c>
    </row>
    <row r="2643" spans="1:13" x14ac:dyDescent="0.2">
      <c r="A2643" s="4"/>
      <c r="B2643" s="4"/>
      <c r="C2643" s="4"/>
      <c r="D2643" s="9">
        <v>613000</v>
      </c>
      <c r="E2643" s="259"/>
      <c r="F2643" s="10" t="s">
        <v>185</v>
      </c>
      <c r="G2643" s="40">
        <f>G2644+G2647+G2650+G2653+G2657+G2658+G2659+G2660+G2661</f>
        <v>27929</v>
      </c>
      <c r="H2643" s="40">
        <f>H2644+H2647+H2650+H2653+H2657+H2658+H2659+H2660+H2661</f>
        <v>27929</v>
      </c>
      <c r="I2643" s="40">
        <f>I2644+I2647+I2650+I2653+I2657+I2658+I2659+I2660+I2661</f>
        <v>0</v>
      </c>
      <c r="J2643" s="40">
        <f>J2644+J2647+J2650+J2653+J2657+J2658+J2659+J2660+J2661</f>
        <v>0</v>
      </c>
      <c r="K2643" s="40">
        <f>K2644+K2647+K2650+K2653+K2657+K2658+K2659+K2660+K2661</f>
        <v>27929</v>
      </c>
      <c r="L2643" s="207">
        <f t="shared" si="299"/>
        <v>100</v>
      </c>
      <c r="M2643" s="40">
        <f t="shared" si="300"/>
        <v>0</v>
      </c>
    </row>
    <row r="2644" spans="1:13" x14ac:dyDescent="0.2">
      <c r="A2644" s="4"/>
      <c r="B2644" s="4"/>
      <c r="C2644" s="4"/>
      <c r="D2644" s="11">
        <v>613100</v>
      </c>
      <c r="E2644" s="257" t="s">
        <v>426</v>
      </c>
      <c r="F2644" s="10" t="s">
        <v>175</v>
      </c>
      <c r="G2644" s="40">
        <f>SUM(G2645:G2646)</f>
        <v>1500</v>
      </c>
      <c r="H2644" s="40">
        <f>SUM(H2645:H2646)</f>
        <v>1500</v>
      </c>
      <c r="I2644" s="40">
        <f>SUM(I2645:I2646)</f>
        <v>0</v>
      </c>
      <c r="J2644" s="40">
        <f>SUM(J2645:J2646)</f>
        <v>0</v>
      </c>
      <c r="K2644" s="40">
        <f t="shared" ref="K2644:K2672" si="301">SUM(H2644:J2644)</f>
        <v>1500</v>
      </c>
      <c r="L2644" s="207">
        <f t="shared" si="299"/>
        <v>100</v>
      </c>
      <c r="M2644" s="40">
        <f t="shared" si="300"/>
        <v>0</v>
      </c>
    </row>
    <row r="2645" spans="1:13" x14ac:dyDescent="0.2">
      <c r="A2645" s="4"/>
      <c r="B2645" s="4"/>
      <c r="C2645" s="4"/>
      <c r="D2645" s="4">
        <v>613110</v>
      </c>
      <c r="E2645" s="258"/>
      <c r="F2645" s="5" t="s">
        <v>174</v>
      </c>
      <c r="G2645" s="75">
        <v>500</v>
      </c>
      <c r="H2645" s="75">
        <v>500</v>
      </c>
      <c r="I2645" s="75">
        <v>0</v>
      </c>
      <c r="J2645" s="75"/>
      <c r="K2645" s="41">
        <f t="shared" si="301"/>
        <v>500</v>
      </c>
      <c r="L2645" s="208">
        <f t="shared" si="299"/>
        <v>100</v>
      </c>
      <c r="M2645" s="41">
        <f t="shared" si="300"/>
        <v>0</v>
      </c>
    </row>
    <row r="2646" spans="1:13" x14ac:dyDescent="0.2">
      <c r="A2646" s="4"/>
      <c r="B2646" s="4"/>
      <c r="C2646" s="4"/>
      <c r="D2646" s="4">
        <v>613120</v>
      </c>
      <c r="E2646" s="258"/>
      <c r="F2646" s="5" t="s">
        <v>22</v>
      </c>
      <c r="G2646" s="75">
        <v>1000</v>
      </c>
      <c r="H2646" s="75">
        <v>1000</v>
      </c>
      <c r="I2646" s="75">
        <v>0</v>
      </c>
      <c r="J2646" s="75"/>
      <c r="K2646" s="41">
        <f t="shared" si="301"/>
        <v>1000</v>
      </c>
      <c r="L2646" s="208">
        <f t="shared" si="299"/>
        <v>100</v>
      </c>
      <c r="M2646" s="41">
        <f t="shared" si="300"/>
        <v>0</v>
      </c>
    </row>
    <row r="2647" spans="1:13" x14ac:dyDescent="0.2">
      <c r="A2647" s="4"/>
      <c r="B2647" s="4"/>
      <c r="C2647" s="4"/>
      <c r="D2647" s="11">
        <v>613200</v>
      </c>
      <c r="E2647" s="257" t="s">
        <v>426</v>
      </c>
      <c r="F2647" s="10" t="s">
        <v>186</v>
      </c>
      <c r="G2647" s="40">
        <f>SUM(G2648:G2649)</f>
        <v>5000</v>
      </c>
      <c r="H2647" s="40">
        <f>SUM(H2648:H2649)</f>
        <v>5000</v>
      </c>
      <c r="I2647" s="40">
        <f>SUM(I2648:I2649)</f>
        <v>0</v>
      </c>
      <c r="J2647" s="40">
        <f>SUM(J2648:J2649)</f>
        <v>0</v>
      </c>
      <c r="K2647" s="40">
        <f t="shared" si="301"/>
        <v>5000</v>
      </c>
      <c r="L2647" s="207">
        <f t="shared" si="299"/>
        <v>100</v>
      </c>
      <c r="M2647" s="40">
        <f t="shared" si="300"/>
        <v>0</v>
      </c>
    </row>
    <row r="2648" spans="1:13" x14ac:dyDescent="0.2">
      <c r="A2648" s="4"/>
      <c r="B2648" s="4"/>
      <c r="C2648" s="4"/>
      <c r="D2648" s="4">
        <v>613211</v>
      </c>
      <c r="E2648" s="258"/>
      <c r="F2648" s="5" t="s">
        <v>187</v>
      </c>
      <c r="G2648" s="41">
        <v>5000</v>
      </c>
      <c r="H2648" s="41">
        <v>5000</v>
      </c>
      <c r="I2648" s="41">
        <v>0</v>
      </c>
      <c r="J2648" s="41"/>
      <c r="K2648" s="41">
        <f t="shared" si="301"/>
        <v>5000</v>
      </c>
      <c r="L2648" s="208">
        <f t="shared" si="299"/>
        <v>100</v>
      </c>
      <c r="M2648" s="41">
        <f t="shared" si="300"/>
        <v>0</v>
      </c>
    </row>
    <row r="2649" spans="1:13" x14ac:dyDescent="0.2">
      <c r="A2649" s="4"/>
      <c r="B2649" s="4"/>
      <c r="C2649" s="4"/>
      <c r="D2649" s="4">
        <v>613212</v>
      </c>
      <c r="E2649" s="258"/>
      <c r="F2649" s="5" t="s">
        <v>188</v>
      </c>
      <c r="G2649" s="41">
        <v>0</v>
      </c>
      <c r="H2649" s="41">
        <v>0</v>
      </c>
      <c r="I2649" s="41"/>
      <c r="J2649" s="41">
        <v>0</v>
      </c>
      <c r="K2649" s="41">
        <f t="shared" si="301"/>
        <v>0</v>
      </c>
      <c r="L2649" s="208" t="e">
        <f t="shared" si="299"/>
        <v>#DIV/0!</v>
      </c>
      <c r="M2649" s="41">
        <f t="shared" si="300"/>
        <v>0</v>
      </c>
    </row>
    <row r="2650" spans="1:13" x14ac:dyDescent="0.2">
      <c r="A2650" s="4"/>
      <c r="B2650" s="4"/>
      <c r="C2650" s="4"/>
      <c r="D2650" s="11">
        <v>613300</v>
      </c>
      <c r="E2650" s="257" t="s">
        <v>426</v>
      </c>
      <c r="F2650" s="10" t="s">
        <v>319</v>
      </c>
      <c r="G2650" s="40">
        <f>SUM(G2651:G2652)</f>
        <v>3000</v>
      </c>
      <c r="H2650" s="40">
        <f>SUM(H2651:H2652)</f>
        <v>3000</v>
      </c>
      <c r="I2650" s="40">
        <f>SUM(I2651:I2652)</f>
        <v>0</v>
      </c>
      <c r="J2650" s="40">
        <f>SUM(J2651:J2652)</f>
        <v>0</v>
      </c>
      <c r="K2650" s="40">
        <f t="shared" si="301"/>
        <v>3000</v>
      </c>
      <c r="L2650" s="207">
        <f t="shared" si="299"/>
        <v>100</v>
      </c>
      <c r="M2650" s="40">
        <f t="shared" si="300"/>
        <v>0</v>
      </c>
    </row>
    <row r="2651" spans="1:13" x14ac:dyDescent="0.2">
      <c r="A2651" s="4"/>
      <c r="B2651" s="4"/>
      <c r="C2651" s="4"/>
      <c r="D2651" s="4">
        <v>613321</v>
      </c>
      <c r="E2651" s="258"/>
      <c r="F2651" s="5" t="s">
        <v>189</v>
      </c>
      <c r="G2651" s="41">
        <v>1000</v>
      </c>
      <c r="H2651" s="41">
        <v>1000</v>
      </c>
      <c r="I2651" s="41">
        <v>0</v>
      </c>
      <c r="J2651" s="41"/>
      <c r="K2651" s="41">
        <f t="shared" si="301"/>
        <v>1000</v>
      </c>
      <c r="L2651" s="208">
        <f t="shared" si="299"/>
        <v>100</v>
      </c>
      <c r="M2651" s="41">
        <f t="shared" si="300"/>
        <v>0</v>
      </c>
    </row>
    <row r="2652" spans="1:13" x14ac:dyDescent="0.2">
      <c r="A2652" s="4"/>
      <c r="B2652" s="4"/>
      <c r="C2652" s="4"/>
      <c r="D2652" s="4">
        <v>613311</v>
      </c>
      <c r="E2652" s="258"/>
      <c r="F2652" s="5" t="s">
        <v>206</v>
      </c>
      <c r="G2652" s="41">
        <v>2000</v>
      </c>
      <c r="H2652" s="41">
        <v>2000</v>
      </c>
      <c r="I2652" s="41">
        <v>0</v>
      </c>
      <c r="J2652" s="41"/>
      <c r="K2652" s="41">
        <f t="shared" si="301"/>
        <v>2000</v>
      </c>
      <c r="L2652" s="208">
        <f t="shared" si="299"/>
        <v>100</v>
      </c>
      <c r="M2652" s="41">
        <f t="shared" si="300"/>
        <v>0</v>
      </c>
    </row>
    <row r="2653" spans="1:13" x14ac:dyDescent="0.2">
      <c r="A2653" s="4"/>
      <c r="B2653" s="4"/>
      <c r="C2653" s="4"/>
      <c r="D2653" s="11">
        <v>613400</v>
      </c>
      <c r="E2653" s="257" t="s">
        <v>426</v>
      </c>
      <c r="F2653" s="10" t="s">
        <v>190</v>
      </c>
      <c r="G2653" s="40">
        <f>SUM(G2654:G2656)</f>
        <v>6500</v>
      </c>
      <c r="H2653" s="40">
        <f>SUM(H2654:H2656)</f>
        <v>6500</v>
      </c>
      <c r="I2653" s="40">
        <f>SUM(I2654:I2656)</f>
        <v>0</v>
      </c>
      <c r="J2653" s="40">
        <f>SUM(J2654:J2656)</f>
        <v>0</v>
      </c>
      <c r="K2653" s="40">
        <f t="shared" si="301"/>
        <v>6500</v>
      </c>
      <c r="L2653" s="207">
        <f t="shared" si="299"/>
        <v>100</v>
      </c>
      <c r="M2653" s="40">
        <f t="shared" si="300"/>
        <v>0</v>
      </c>
    </row>
    <row r="2654" spans="1:13" x14ac:dyDescent="0.2">
      <c r="A2654" s="4"/>
      <c r="B2654" s="4"/>
      <c r="C2654" s="4"/>
      <c r="D2654" s="4">
        <v>613410</v>
      </c>
      <c r="E2654" s="258"/>
      <c r="F2654" s="5" t="s">
        <v>191</v>
      </c>
      <c r="G2654" s="41">
        <v>5000</v>
      </c>
      <c r="H2654" s="41">
        <v>5000</v>
      </c>
      <c r="I2654" s="41">
        <v>0</v>
      </c>
      <c r="J2654" s="41"/>
      <c r="K2654" s="41">
        <f t="shared" si="301"/>
        <v>5000</v>
      </c>
      <c r="L2654" s="208">
        <f t="shared" si="299"/>
        <v>100</v>
      </c>
      <c r="M2654" s="41">
        <f t="shared" si="300"/>
        <v>0</v>
      </c>
    </row>
    <row r="2655" spans="1:13" x14ac:dyDescent="0.2">
      <c r="A2655" s="4"/>
      <c r="B2655" s="4"/>
      <c r="C2655" s="4"/>
      <c r="D2655" s="4">
        <v>613418</v>
      </c>
      <c r="E2655" s="258"/>
      <c r="F2655" s="5" t="s">
        <v>491</v>
      </c>
      <c r="G2655" s="41">
        <v>0</v>
      </c>
      <c r="H2655" s="41">
        <v>0</v>
      </c>
      <c r="I2655" s="41">
        <v>0</v>
      </c>
      <c r="J2655" s="41"/>
      <c r="K2655" s="41">
        <f t="shared" si="301"/>
        <v>0</v>
      </c>
      <c r="L2655" s="208" t="e">
        <f t="shared" si="299"/>
        <v>#DIV/0!</v>
      </c>
      <c r="M2655" s="41">
        <f t="shared" si="300"/>
        <v>0</v>
      </c>
    </row>
    <row r="2656" spans="1:13" x14ac:dyDescent="0.2">
      <c r="A2656" s="5"/>
      <c r="B2656" s="4"/>
      <c r="C2656" s="4"/>
      <c r="D2656" s="4">
        <v>613430</v>
      </c>
      <c r="E2656" s="258"/>
      <c r="F2656" s="5" t="s">
        <v>192</v>
      </c>
      <c r="G2656" s="41">
        <v>1500</v>
      </c>
      <c r="H2656" s="41">
        <v>1500</v>
      </c>
      <c r="I2656" s="41">
        <v>0</v>
      </c>
      <c r="J2656" s="41"/>
      <c r="K2656" s="41">
        <f t="shared" si="301"/>
        <v>1500</v>
      </c>
      <c r="L2656" s="208">
        <f t="shared" si="299"/>
        <v>100</v>
      </c>
      <c r="M2656" s="41">
        <f t="shared" si="300"/>
        <v>0</v>
      </c>
    </row>
    <row r="2657" spans="1:13" x14ac:dyDescent="0.2">
      <c r="A2657" s="5"/>
      <c r="B2657" s="4"/>
      <c r="C2657" s="4"/>
      <c r="D2657" s="11">
        <v>613500</v>
      </c>
      <c r="E2657" s="257" t="s">
        <v>426</v>
      </c>
      <c r="F2657" s="10" t="s">
        <v>26</v>
      </c>
      <c r="G2657" s="40">
        <v>2000</v>
      </c>
      <c r="H2657" s="40">
        <v>2000</v>
      </c>
      <c r="I2657" s="40">
        <v>0</v>
      </c>
      <c r="J2657" s="40"/>
      <c r="K2657" s="40">
        <f t="shared" si="301"/>
        <v>2000</v>
      </c>
      <c r="L2657" s="207">
        <f t="shared" si="299"/>
        <v>100</v>
      </c>
      <c r="M2657" s="40">
        <f t="shared" si="300"/>
        <v>0</v>
      </c>
    </row>
    <row r="2658" spans="1:13" x14ac:dyDescent="0.2">
      <c r="A2658" s="85"/>
      <c r="B2658" s="4"/>
      <c r="C2658" s="4"/>
      <c r="D2658" s="11">
        <v>613600</v>
      </c>
      <c r="E2658" s="257" t="s">
        <v>426</v>
      </c>
      <c r="F2658" s="10" t="s">
        <v>253</v>
      </c>
      <c r="G2658" s="40">
        <v>0</v>
      </c>
      <c r="H2658" s="40">
        <v>0</v>
      </c>
      <c r="I2658" s="40">
        <v>0</v>
      </c>
      <c r="J2658" s="40"/>
      <c r="K2658" s="40">
        <f t="shared" si="301"/>
        <v>0</v>
      </c>
      <c r="L2658" s="207" t="e">
        <f t="shared" si="299"/>
        <v>#DIV/0!</v>
      </c>
      <c r="M2658" s="40">
        <f t="shared" si="300"/>
        <v>0</v>
      </c>
    </row>
    <row r="2659" spans="1:13" x14ac:dyDescent="0.2">
      <c r="A2659" s="3"/>
      <c r="B2659" s="4"/>
      <c r="C2659" s="4"/>
      <c r="D2659" s="11">
        <v>613700</v>
      </c>
      <c r="E2659" s="257" t="s">
        <v>426</v>
      </c>
      <c r="F2659" s="10" t="s">
        <v>28</v>
      </c>
      <c r="G2659" s="40">
        <v>1000</v>
      </c>
      <c r="H2659" s="40">
        <v>1000</v>
      </c>
      <c r="I2659" s="40"/>
      <c r="J2659" s="40"/>
      <c r="K2659" s="40">
        <f t="shared" si="301"/>
        <v>1000</v>
      </c>
      <c r="L2659" s="207">
        <f t="shared" si="299"/>
        <v>100</v>
      </c>
      <c r="M2659" s="40">
        <f t="shared" si="300"/>
        <v>0</v>
      </c>
    </row>
    <row r="2660" spans="1:13" x14ac:dyDescent="0.2">
      <c r="A2660" s="4"/>
      <c r="B2660" s="4"/>
      <c r="C2660" s="4"/>
      <c r="D2660" s="11">
        <v>613800</v>
      </c>
      <c r="E2660" s="257" t="s">
        <v>426</v>
      </c>
      <c r="F2660" s="10" t="s">
        <v>201</v>
      </c>
      <c r="G2660" s="40">
        <v>0</v>
      </c>
      <c r="H2660" s="40">
        <v>0</v>
      </c>
      <c r="I2660" s="40">
        <v>0</v>
      </c>
      <c r="J2660" s="40"/>
      <c r="K2660" s="40">
        <f t="shared" si="301"/>
        <v>0</v>
      </c>
      <c r="L2660" s="207" t="e">
        <f t="shared" si="299"/>
        <v>#DIV/0!</v>
      </c>
      <c r="M2660" s="40">
        <f t="shared" si="300"/>
        <v>0</v>
      </c>
    </row>
    <row r="2661" spans="1:13" ht="33.75" x14ac:dyDescent="0.2">
      <c r="A2661" s="4"/>
      <c r="B2661" s="4"/>
      <c r="C2661" s="4"/>
      <c r="D2661" s="11">
        <v>613900</v>
      </c>
      <c r="E2661" s="257" t="s">
        <v>426</v>
      </c>
      <c r="F2661" s="14" t="s">
        <v>284</v>
      </c>
      <c r="G2661" s="40">
        <f>SUM(G2662:G2669)</f>
        <v>8929</v>
      </c>
      <c r="H2661" s="40">
        <f>SUM(H2662:H2669)</f>
        <v>8929</v>
      </c>
      <c r="I2661" s="40">
        <f>SUM(I2662:I2669)</f>
        <v>0</v>
      </c>
      <c r="J2661" s="40">
        <f>SUM(J2662:J2669)</f>
        <v>0</v>
      </c>
      <c r="K2661" s="40">
        <f t="shared" si="301"/>
        <v>8929</v>
      </c>
      <c r="L2661" s="207">
        <f t="shared" si="299"/>
        <v>100</v>
      </c>
      <c r="M2661" s="40">
        <f t="shared" si="300"/>
        <v>0</v>
      </c>
    </row>
    <row r="2662" spans="1:13" x14ac:dyDescent="0.2">
      <c r="A2662" s="4"/>
      <c r="B2662" s="4"/>
      <c r="C2662" s="4"/>
      <c r="D2662" s="4">
        <v>613910</v>
      </c>
      <c r="E2662" s="258"/>
      <c r="F2662" s="5" t="s">
        <v>202</v>
      </c>
      <c r="G2662" s="41">
        <v>1000</v>
      </c>
      <c r="H2662" s="41">
        <v>1000</v>
      </c>
      <c r="I2662" s="41">
        <v>0</v>
      </c>
      <c r="J2662" s="41"/>
      <c r="K2662" s="41">
        <f t="shared" si="301"/>
        <v>1000</v>
      </c>
      <c r="L2662" s="208">
        <f t="shared" si="299"/>
        <v>100</v>
      </c>
      <c r="M2662" s="41">
        <f t="shared" si="300"/>
        <v>0</v>
      </c>
    </row>
    <row r="2663" spans="1:13" x14ac:dyDescent="0.2">
      <c r="A2663" s="4"/>
      <c r="B2663" s="4"/>
      <c r="C2663" s="4"/>
      <c r="D2663" s="4">
        <v>613914</v>
      </c>
      <c r="E2663" s="258"/>
      <c r="F2663" s="5" t="s">
        <v>203</v>
      </c>
      <c r="G2663" s="41">
        <v>1000</v>
      </c>
      <c r="H2663" s="41">
        <v>1000</v>
      </c>
      <c r="I2663" s="41">
        <v>0</v>
      </c>
      <c r="J2663" s="41"/>
      <c r="K2663" s="41">
        <f t="shared" si="301"/>
        <v>1000</v>
      </c>
      <c r="L2663" s="208">
        <f t="shared" si="299"/>
        <v>100</v>
      </c>
      <c r="M2663" s="41">
        <f t="shared" si="300"/>
        <v>0</v>
      </c>
    </row>
    <row r="2664" spans="1:13" x14ac:dyDescent="0.2">
      <c r="A2664" s="4"/>
      <c r="B2664" s="4"/>
      <c r="C2664" s="4"/>
      <c r="D2664" s="4">
        <v>613920</v>
      </c>
      <c r="E2664" s="258"/>
      <c r="F2664" s="5" t="s">
        <v>196</v>
      </c>
      <c r="G2664" s="41">
        <v>1000</v>
      </c>
      <c r="H2664" s="41">
        <v>1000</v>
      </c>
      <c r="I2664" s="41">
        <v>0</v>
      </c>
      <c r="J2664" s="41"/>
      <c r="K2664" s="41">
        <f t="shared" si="301"/>
        <v>1000</v>
      </c>
      <c r="L2664" s="208">
        <f t="shared" si="299"/>
        <v>100</v>
      </c>
      <c r="M2664" s="41">
        <f t="shared" si="300"/>
        <v>0</v>
      </c>
    </row>
    <row r="2665" spans="1:13" x14ac:dyDescent="0.2">
      <c r="A2665" s="4"/>
      <c r="B2665" s="4"/>
      <c r="C2665" s="4"/>
      <c r="D2665" s="18">
        <v>613974</v>
      </c>
      <c r="E2665" s="256"/>
      <c r="F2665" s="1" t="s">
        <v>250</v>
      </c>
      <c r="G2665" s="41">
        <v>3000</v>
      </c>
      <c r="H2665" s="41">
        <v>3000</v>
      </c>
      <c r="I2665" s="41">
        <v>0</v>
      </c>
      <c r="J2665" s="41"/>
      <c r="K2665" s="41">
        <f t="shared" si="301"/>
        <v>3000</v>
      </c>
      <c r="L2665" s="208">
        <f t="shared" si="299"/>
        <v>100</v>
      </c>
      <c r="M2665" s="41">
        <f t="shared" si="300"/>
        <v>0</v>
      </c>
    </row>
    <row r="2666" spans="1:13" ht="22.5" x14ac:dyDescent="0.2">
      <c r="A2666" s="4"/>
      <c r="B2666" s="4"/>
      <c r="C2666" s="4"/>
      <c r="D2666" s="4">
        <v>613976</v>
      </c>
      <c r="E2666" s="258"/>
      <c r="F2666" s="1" t="s">
        <v>322</v>
      </c>
      <c r="G2666" s="41">
        <v>1000</v>
      </c>
      <c r="H2666" s="41">
        <v>1000</v>
      </c>
      <c r="I2666" s="41">
        <v>0</v>
      </c>
      <c r="J2666" s="41"/>
      <c r="K2666" s="41">
        <f t="shared" si="301"/>
        <v>1000</v>
      </c>
      <c r="L2666" s="208">
        <f t="shared" si="299"/>
        <v>100</v>
      </c>
      <c r="M2666" s="41">
        <f t="shared" si="300"/>
        <v>0</v>
      </c>
    </row>
    <row r="2667" spans="1:13" x14ac:dyDescent="0.2">
      <c r="A2667" s="4"/>
      <c r="B2667" s="4"/>
      <c r="C2667" s="4"/>
      <c r="D2667" s="4">
        <v>613980</v>
      </c>
      <c r="E2667" s="258"/>
      <c r="F2667" s="1" t="s">
        <v>261</v>
      </c>
      <c r="G2667" s="41">
        <v>857</v>
      </c>
      <c r="H2667" s="41">
        <v>857</v>
      </c>
      <c r="I2667" s="41">
        <v>0</v>
      </c>
      <c r="J2667" s="41"/>
      <c r="K2667" s="41">
        <f t="shared" si="301"/>
        <v>857</v>
      </c>
      <c r="L2667" s="208">
        <f t="shared" si="299"/>
        <v>100</v>
      </c>
      <c r="M2667" s="41">
        <f t="shared" si="300"/>
        <v>0</v>
      </c>
    </row>
    <row r="2668" spans="1:13" ht="22.5" x14ac:dyDescent="0.2">
      <c r="A2668" s="4"/>
      <c r="B2668" s="4"/>
      <c r="C2668" s="4"/>
      <c r="D2668" s="4">
        <v>613983</v>
      </c>
      <c r="E2668" s="258"/>
      <c r="F2668" s="1" t="s">
        <v>252</v>
      </c>
      <c r="G2668" s="41">
        <v>572</v>
      </c>
      <c r="H2668" s="41">
        <v>572</v>
      </c>
      <c r="I2668" s="41">
        <v>0</v>
      </c>
      <c r="J2668" s="41"/>
      <c r="K2668" s="41">
        <f t="shared" si="301"/>
        <v>572</v>
      </c>
      <c r="L2668" s="208">
        <f t="shared" si="299"/>
        <v>100</v>
      </c>
      <c r="M2668" s="41">
        <f t="shared" si="300"/>
        <v>0</v>
      </c>
    </row>
    <row r="2669" spans="1:13" x14ac:dyDescent="0.2">
      <c r="A2669" s="4"/>
      <c r="B2669" s="5"/>
      <c r="C2669" s="4"/>
      <c r="D2669" s="4">
        <v>613991</v>
      </c>
      <c r="E2669" s="258"/>
      <c r="F2669" s="1" t="s">
        <v>67</v>
      </c>
      <c r="G2669" s="41">
        <v>500</v>
      </c>
      <c r="H2669" s="41">
        <v>500</v>
      </c>
      <c r="I2669" s="41"/>
      <c r="J2669" s="41"/>
      <c r="K2669" s="41">
        <f t="shared" si="301"/>
        <v>500</v>
      </c>
      <c r="L2669" s="208">
        <f t="shared" si="299"/>
        <v>100</v>
      </c>
      <c r="M2669" s="41">
        <f t="shared" si="300"/>
        <v>0</v>
      </c>
    </row>
    <row r="2670" spans="1:13" x14ac:dyDescent="0.2">
      <c r="A2670" s="4"/>
      <c r="B2670" s="5"/>
      <c r="C2670" s="4"/>
      <c r="D2670" s="11">
        <v>614000</v>
      </c>
      <c r="E2670" s="257"/>
      <c r="F2670" s="14" t="s">
        <v>47</v>
      </c>
      <c r="G2670" s="40">
        <f>SUM(G2671:G2672)</f>
        <v>0</v>
      </c>
      <c r="H2670" s="40">
        <f>SUM(H2671:H2672)</f>
        <v>0</v>
      </c>
      <c r="I2670" s="40">
        <f>SUM(I2671:I2672)</f>
        <v>0</v>
      </c>
      <c r="J2670" s="40">
        <f>SUM(J2671:J2672)</f>
        <v>0</v>
      </c>
      <c r="K2670" s="40">
        <f t="shared" si="301"/>
        <v>0</v>
      </c>
      <c r="L2670" s="207" t="e">
        <f t="shared" si="299"/>
        <v>#DIV/0!</v>
      </c>
      <c r="M2670" s="40">
        <f t="shared" si="300"/>
        <v>0</v>
      </c>
    </row>
    <row r="2671" spans="1:13" x14ac:dyDescent="0.2">
      <c r="A2671" s="4"/>
      <c r="B2671" s="85"/>
      <c r="C2671" s="4"/>
      <c r="D2671" s="4">
        <v>614129</v>
      </c>
      <c r="E2671" s="258"/>
      <c r="F2671" s="1" t="s">
        <v>129</v>
      </c>
      <c r="G2671" s="41">
        <v>0</v>
      </c>
      <c r="H2671" s="41"/>
      <c r="I2671" s="41"/>
      <c r="J2671" s="41"/>
      <c r="K2671" s="41">
        <f t="shared" si="301"/>
        <v>0</v>
      </c>
      <c r="L2671" s="208" t="e">
        <f t="shared" si="299"/>
        <v>#DIV/0!</v>
      </c>
      <c r="M2671" s="41">
        <f t="shared" si="300"/>
        <v>0</v>
      </c>
    </row>
    <row r="2672" spans="1:13" ht="22.5" x14ac:dyDescent="0.2">
      <c r="A2672" s="4"/>
      <c r="B2672" s="85"/>
      <c r="C2672" s="4"/>
      <c r="D2672" s="4">
        <v>614817</v>
      </c>
      <c r="E2672" s="258"/>
      <c r="F2672" s="1" t="s">
        <v>385</v>
      </c>
      <c r="G2672" s="41">
        <v>0</v>
      </c>
      <c r="H2672" s="41">
        <v>0</v>
      </c>
      <c r="I2672" s="41">
        <v>0</v>
      </c>
      <c r="J2672" s="41"/>
      <c r="K2672" s="41">
        <f t="shared" si="301"/>
        <v>0</v>
      </c>
      <c r="L2672" s="208"/>
      <c r="M2672" s="41"/>
    </row>
    <row r="2673" spans="1:13" x14ac:dyDescent="0.2">
      <c r="A2673" s="4"/>
      <c r="B2673" s="5"/>
      <c r="C2673" s="4"/>
      <c r="D2673" s="64">
        <v>820000</v>
      </c>
      <c r="E2673" s="257" t="s">
        <v>426</v>
      </c>
      <c r="F2673" s="65" t="s">
        <v>240</v>
      </c>
      <c r="G2673" s="7">
        <f>SUM(G2674:G2677)</f>
        <v>8000</v>
      </c>
      <c r="H2673" s="7">
        <f>SUM(H2674:H2677)</f>
        <v>8000</v>
      </c>
      <c r="I2673" s="7">
        <f>SUM(I2674:I2677)</f>
        <v>0</v>
      </c>
      <c r="J2673" s="7">
        <f>SUM(J2674:J2677)</f>
        <v>0</v>
      </c>
      <c r="K2673" s="7">
        <f>SUM(K2674:K2677)</f>
        <v>8000</v>
      </c>
      <c r="L2673" s="206">
        <f t="shared" ref="L2673:L2678" si="302">K2673/G2673*100</f>
        <v>100</v>
      </c>
      <c r="M2673" s="7">
        <f t="shared" ref="M2673:M2678" si="303">K2673-G2673</f>
        <v>0</v>
      </c>
    </row>
    <row r="2674" spans="1:13" x14ac:dyDescent="0.2">
      <c r="A2674" s="4"/>
      <c r="B2674" s="4"/>
      <c r="C2674" s="4"/>
      <c r="D2674" s="4">
        <v>821310</v>
      </c>
      <c r="E2674" s="311" t="s">
        <v>426</v>
      </c>
      <c r="F2674" s="5" t="s">
        <v>229</v>
      </c>
      <c r="G2674" s="75">
        <v>8000</v>
      </c>
      <c r="H2674" s="75">
        <v>8000</v>
      </c>
      <c r="I2674" s="75">
        <v>0</v>
      </c>
      <c r="J2674" s="75"/>
      <c r="K2674" s="41">
        <f>SUM(H2674:J2674)</f>
        <v>8000</v>
      </c>
      <c r="L2674" s="208">
        <f t="shared" si="302"/>
        <v>100</v>
      </c>
      <c r="M2674" s="41">
        <f t="shared" si="303"/>
        <v>0</v>
      </c>
    </row>
    <row r="2675" spans="1:13" x14ac:dyDescent="0.2">
      <c r="A2675" s="242"/>
      <c r="B2675" s="4"/>
      <c r="C2675" s="4"/>
      <c r="D2675" s="4">
        <v>821320</v>
      </c>
      <c r="E2675" s="276"/>
      <c r="F2675" s="5" t="s">
        <v>230</v>
      </c>
      <c r="G2675" s="75">
        <v>0</v>
      </c>
      <c r="H2675" s="75"/>
      <c r="I2675" s="75">
        <v>0</v>
      </c>
      <c r="J2675" s="75"/>
      <c r="K2675" s="41">
        <f>SUM(H2675:J2675)</f>
        <v>0</v>
      </c>
      <c r="L2675" s="208" t="e">
        <f t="shared" si="302"/>
        <v>#DIV/0!</v>
      </c>
      <c r="M2675" s="41">
        <f t="shared" si="303"/>
        <v>0</v>
      </c>
    </row>
    <row r="2676" spans="1:13" x14ac:dyDescent="0.2">
      <c r="A2676" s="5"/>
      <c r="B2676" s="4"/>
      <c r="C2676" s="4"/>
      <c r="D2676" s="4">
        <v>821500</v>
      </c>
      <c r="E2676" s="311" t="s">
        <v>426</v>
      </c>
      <c r="F2676" s="5" t="s">
        <v>79</v>
      </c>
      <c r="G2676" s="75">
        <v>0</v>
      </c>
      <c r="H2676" s="75"/>
      <c r="I2676" s="75">
        <v>0</v>
      </c>
      <c r="J2676" s="75"/>
      <c r="K2676" s="41">
        <f>SUM(H2676:J2676)</f>
        <v>0</v>
      </c>
      <c r="L2676" s="208" t="e">
        <f t="shared" si="302"/>
        <v>#DIV/0!</v>
      </c>
      <c r="M2676" s="41">
        <f t="shared" si="303"/>
        <v>0</v>
      </c>
    </row>
    <row r="2677" spans="1:13" x14ac:dyDescent="0.2">
      <c r="A2677" s="5"/>
      <c r="B2677" s="4"/>
      <c r="C2677" s="4"/>
      <c r="D2677" s="4">
        <v>821622</v>
      </c>
      <c r="E2677" s="311" t="s">
        <v>426</v>
      </c>
      <c r="F2677" s="5" t="s">
        <v>492</v>
      </c>
      <c r="G2677" s="75"/>
      <c r="H2677" s="75">
        <v>0</v>
      </c>
      <c r="I2677" s="75">
        <v>0</v>
      </c>
      <c r="J2677" s="75"/>
      <c r="K2677" s="41">
        <f>SUM(H2677:J2677)</f>
        <v>0</v>
      </c>
      <c r="L2677" s="208" t="e">
        <f t="shared" si="302"/>
        <v>#DIV/0!</v>
      </c>
      <c r="M2677" s="41">
        <f t="shared" si="303"/>
        <v>0</v>
      </c>
    </row>
    <row r="2678" spans="1:13" x14ac:dyDescent="0.2">
      <c r="A2678" s="4"/>
      <c r="B2678" s="4"/>
      <c r="C2678" s="4"/>
      <c r="D2678" s="4"/>
      <c r="E2678" s="258"/>
      <c r="F2678" s="2" t="s">
        <v>46</v>
      </c>
      <c r="G2678" s="77">
        <v>3</v>
      </c>
      <c r="H2678" s="77">
        <v>3</v>
      </c>
      <c r="I2678" s="77"/>
      <c r="J2678" s="77"/>
      <c r="K2678" s="93">
        <f>SUM(H2678:J2678)</f>
        <v>3</v>
      </c>
      <c r="L2678" s="8">
        <f t="shared" si="302"/>
        <v>100</v>
      </c>
      <c r="M2678" s="7">
        <f t="shared" si="303"/>
        <v>0</v>
      </c>
    </row>
    <row r="2679" spans="1:13" x14ac:dyDescent="0.2">
      <c r="A2679" s="243"/>
    </row>
    <row r="2680" spans="1:13" x14ac:dyDescent="0.2">
      <c r="A2680" s="244"/>
      <c r="B2680" s="28"/>
    </row>
    <row r="2681" spans="1:13" ht="18.75" x14ac:dyDescent="0.3">
      <c r="A2681" s="243"/>
      <c r="C2681" s="453" t="s">
        <v>507</v>
      </c>
    </row>
    <row r="2682" spans="1:13" x14ac:dyDescent="0.2">
      <c r="A2682" s="243"/>
    </row>
    <row r="2683" spans="1:13" x14ac:dyDescent="0.2">
      <c r="A2683" s="244"/>
      <c r="B2683" s="28"/>
    </row>
    <row r="2684" spans="1:13" ht="12" customHeight="1" x14ac:dyDescent="0.2">
      <c r="A2684" s="4"/>
      <c r="B2684" s="4"/>
      <c r="C2684" s="5" t="s">
        <v>50</v>
      </c>
      <c r="D2684" s="3" t="s">
        <v>7</v>
      </c>
      <c r="E2684" s="3" t="s">
        <v>130</v>
      </c>
      <c r="F2684" s="3" t="s">
        <v>51</v>
      </c>
      <c r="G2684" s="512" t="s">
        <v>596</v>
      </c>
      <c r="H2684" s="514" t="s">
        <v>328</v>
      </c>
      <c r="I2684" s="514" t="s">
        <v>500</v>
      </c>
      <c r="J2684" s="516" t="s">
        <v>324</v>
      </c>
      <c r="K2684" s="518" t="s">
        <v>597</v>
      </c>
      <c r="L2684" s="15" t="s">
        <v>52</v>
      </c>
      <c r="M2684" s="3" t="s">
        <v>123</v>
      </c>
    </row>
    <row r="2685" spans="1:13" ht="33.75" customHeight="1" x14ac:dyDescent="0.2">
      <c r="A2685" s="4"/>
      <c r="B2685" s="4"/>
      <c r="C2685" s="5" t="s">
        <v>54</v>
      </c>
      <c r="D2685" s="3" t="s">
        <v>11</v>
      </c>
      <c r="E2685" s="3" t="s">
        <v>131</v>
      </c>
      <c r="F2685" s="3" t="s">
        <v>55</v>
      </c>
      <c r="G2685" s="513"/>
      <c r="H2685" s="515"/>
      <c r="I2685" s="513"/>
      <c r="J2685" s="517"/>
      <c r="K2685" s="519"/>
      <c r="L2685" s="15" t="s">
        <v>325</v>
      </c>
      <c r="M2685" s="3" t="s">
        <v>326</v>
      </c>
    </row>
    <row r="2686" spans="1:13" x14ac:dyDescent="0.2">
      <c r="A2686" s="4"/>
      <c r="B2686" s="4"/>
      <c r="C2686" s="85">
        <v>3</v>
      </c>
      <c r="D2686" s="85">
        <v>4</v>
      </c>
      <c r="E2686" s="85">
        <v>5</v>
      </c>
      <c r="F2686" s="85">
        <v>6</v>
      </c>
      <c r="G2686" s="85">
        <v>7</v>
      </c>
      <c r="H2686" s="85">
        <v>8</v>
      </c>
      <c r="I2686" s="85">
        <v>9</v>
      </c>
      <c r="J2686" s="85">
        <v>10</v>
      </c>
      <c r="K2686" s="209" t="s">
        <v>327</v>
      </c>
      <c r="L2686" s="86">
        <v>12</v>
      </c>
      <c r="M2686" s="85">
        <v>13</v>
      </c>
    </row>
    <row r="2687" spans="1:13" x14ac:dyDescent="0.2">
      <c r="A2687" s="4"/>
      <c r="B2687" s="4"/>
      <c r="C2687" s="5"/>
      <c r="D2687" s="3"/>
      <c r="E2687" s="3"/>
      <c r="F2687" s="2" t="s">
        <v>246</v>
      </c>
      <c r="G2687" s="41"/>
      <c r="H2687" s="41"/>
      <c r="I2687" s="46"/>
      <c r="J2687" s="46"/>
      <c r="K2687" s="46"/>
      <c r="L2687" s="27"/>
      <c r="M2687" s="5"/>
    </row>
    <row r="2688" spans="1:13" x14ac:dyDescent="0.2">
      <c r="A2688" s="4"/>
      <c r="B2688" s="4"/>
      <c r="C2688" s="3"/>
      <c r="D2688" s="3"/>
      <c r="E2688" s="3"/>
      <c r="F2688" s="9" t="s">
        <v>507</v>
      </c>
      <c r="G2688" s="41"/>
      <c r="H2688" s="41"/>
      <c r="I2688" s="46"/>
      <c r="J2688" s="46"/>
      <c r="K2688" s="46"/>
      <c r="L2688" s="27"/>
      <c r="M2688" s="5"/>
    </row>
    <row r="2689" spans="1:13" x14ac:dyDescent="0.2">
      <c r="A2689" s="4"/>
      <c r="B2689" s="4"/>
      <c r="C2689" s="4"/>
      <c r="D2689" s="4"/>
      <c r="E2689" s="4"/>
      <c r="F2689" s="2" t="s">
        <v>275</v>
      </c>
      <c r="G2689" s="7">
        <f>SUM(G2690+G2728)</f>
        <v>94470</v>
      </c>
      <c r="H2689" s="7">
        <f>SUM(H2690+H2728)</f>
        <v>0</v>
      </c>
      <c r="I2689" s="7">
        <f>SUM(I2690+I2728)</f>
        <v>0</v>
      </c>
      <c r="J2689" s="7">
        <f>SUM(J2690+J2728)</f>
        <v>94470</v>
      </c>
      <c r="K2689" s="84">
        <f t="shared" ref="K2689:K2719" si="304">SUM(H2689:J2689)</f>
        <v>94470</v>
      </c>
      <c r="L2689" s="76">
        <f t="shared" ref="L2689:L2734" si="305">K2689/G2689*100</f>
        <v>100</v>
      </c>
      <c r="M2689" s="7">
        <f t="shared" ref="M2689:M2734" si="306">K2689-G2689</f>
        <v>0</v>
      </c>
    </row>
    <row r="2690" spans="1:13" x14ac:dyDescent="0.2">
      <c r="A2690" s="4"/>
      <c r="B2690" s="4"/>
      <c r="C2690" s="4"/>
      <c r="D2690" s="64">
        <v>610000</v>
      </c>
      <c r="E2690" s="64"/>
      <c r="F2690" s="65" t="s">
        <v>242</v>
      </c>
      <c r="G2690" s="7">
        <f>SUM(G2691+G2701+G2702+G2727)</f>
        <v>94470</v>
      </c>
      <c r="H2690" s="7">
        <f>SUM(H2691+H2701+H2702+H2727)</f>
        <v>0</v>
      </c>
      <c r="I2690" s="7">
        <f>SUM(I2691+I2701+I2702+I2727)</f>
        <v>0</v>
      </c>
      <c r="J2690" s="7">
        <f>SUM(J2691+J2701+J2702+J2727)</f>
        <v>94470</v>
      </c>
      <c r="K2690" s="84">
        <f t="shared" si="304"/>
        <v>94470</v>
      </c>
      <c r="L2690" s="76">
        <f t="shared" si="305"/>
        <v>100</v>
      </c>
      <c r="M2690" s="7">
        <f t="shared" si="306"/>
        <v>0</v>
      </c>
    </row>
    <row r="2691" spans="1:13" x14ac:dyDescent="0.2">
      <c r="A2691" s="4"/>
      <c r="B2691" s="4"/>
      <c r="C2691" s="4"/>
      <c r="D2691" s="9">
        <v>611000</v>
      </c>
      <c r="E2691" s="9"/>
      <c r="F2691" s="10" t="s">
        <v>13</v>
      </c>
      <c r="G2691" s="40">
        <f>SUM(G2692+G2695)</f>
        <v>23006</v>
      </c>
      <c r="H2691" s="40">
        <f>SUM(H2692+H2695)</f>
        <v>0</v>
      </c>
      <c r="I2691" s="40">
        <f>SUM(I2692+I2695)</f>
        <v>0</v>
      </c>
      <c r="J2691" s="40">
        <f>SUM(J2692+J2695)</f>
        <v>23006</v>
      </c>
      <c r="K2691" s="47">
        <f t="shared" si="304"/>
        <v>23006</v>
      </c>
      <c r="L2691" s="73">
        <f t="shared" si="305"/>
        <v>100</v>
      </c>
      <c r="M2691" s="40">
        <f t="shared" si="306"/>
        <v>0</v>
      </c>
    </row>
    <row r="2692" spans="1:13" x14ac:dyDescent="0.2">
      <c r="A2692" s="4"/>
      <c r="B2692" s="4"/>
      <c r="C2692" s="4"/>
      <c r="D2692" s="11">
        <v>611100</v>
      </c>
      <c r="E2692" s="11"/>
      <c r="F2692" s="10" t="s">
        <v>317</v>
      </c>
      <c r="G2692" s="40">
        <f>SUM(G2693:G2694)</f>
        <v>17579</v>
      </c>
      <c r="H2692" s="40">
        <f>SUM(H2693:H2694)</f>
        <v>0</v>
      </c>
      <c r="I2692" s="40">
        <f>SUM(I2693:I2694)</f>
        <v>0</v>
      </c>
      <c r="J2692" s="40">
        <f>SUM(J2693:J2694)</f>
        <v>17579</v>
      </c>
      <c r="K2692" s="47">
        <f t="shared" si="304"/>
        <v>17579</v>
      </c>
      <c r="L2692" s="73">
        <f t="shared" si="305"/>
        <v>100</v>
      </c>
      <c r="M2692" s="40">
        <f t="shared" si="306"/>
        <v>0</v>
      </c>
    </row>
    <row r="2693" spans="1:13" x14ac:dyDescent="0.2">
      <c r="A2693" s="4"/>
      <c r="B2693" s="4"/>
      <c r="C2693" s="4"/>
      <c r="D2693" s="12">
        <v>611110</v>
      </c>
      <c r="E2693" s="12"/>
      <c r="F2693" s="5" t="s">
        <v>255</v>
      </c>
      <c r="G2693" s="48">
        <f>G2746</f>
        <v>12130</v>
      </c>
      <c r="H2693" s="48">
        <f t="shared" ref="H2693:J2693" si="307">H2746</f>
        <v>0</v>
      </c>
      <c r="I2693" s="48">
        <f t="shared" si="307"/>
        <v>0</v>
      </c>
      <c r="J2693" s="48">
        <f t="shared" si="307"/>
        <v>12130</v>
      </c>
      <c r="K2693" s="46">
        <f t="shared" si="304"/>
        <v>12130</v>
      </c>
      <c r="L2693" s="74">
        <f t="shared" si="305"/>
        <v>100</v>
      </c>
      <c r="M2693" s="41">
        <f t="shared" si="306"/>
        <v>0</v>
      </c>
    </row>
    <row r="2694" spans="1:13" x14ac:dyDescent="0.2">
      <c r="A2694" s="4"/>
      <c r="B2694" s="4"/>
      <c r="C2694" s="4"/>
      <c r="D2694" s="12">
        <v>611130</v>
      </c>
      <c r="E2694" s="12"/>
      <c r="F2694" s="5" t="s">
        <v>14</v>
      </c>
      <c r="G2694" s="48">
        <f>G2747</f>
        <v>5449</v>
      </c>
      <c r="H2694" s="48">
        <f t="shared" ref="H2694:J2694" si="308">H2747</f>
        <v>0</v>
      </c>
      <c r="I2694" s="48">
        <f t="shared" si="308"/>
        <v>0</v>
      </c>
      <c r="J2694" s="48">
        <f t="shared" si="308"/>
        <v>5449</v>
      </c>
      <c r="K2694" s="46">
        <f t="shared" si="304"/>
        <v>5449</v>
      </c>
      <c r="L2694" s="74">
        <f t="shared" si="305"/>
        <v>100</v>
      </c>
      <c r="M2694" s="41">
        <f t="shared" si="306"/>
        <v>0</v>
      </c>
    </row>
    <row r="2695" spans="1:13" x14ac:dyDescent="0.2">
      <c r="A2695" s="4"/>
      <c r="B2695" s="4"/>
      <c r="C2695" s="4"/>
      <c r="D2695" s="11">
        <v>611200</v>
      </c>
      <c r="E2695" s="11"/>
      <c r="F2695" s="10" t="s">
        <v>318</v>
      </c>
      <c r="G2695" s="40">
        <f>SUM(G2696:G2700)</f>
        <v>5427</v>
      </c>
      <c r="H2695" s="40">
        <f>SUM(H2696:H2700)</f>
        <v>0</v>
      </c>
      <c r="I2695" s="40">
        <f>SUM(I2696:I2700)</f>
        <v>0</v>
      </c>
      <c r="J2695" s="40">
        <f>SUM(J2696:J2700)</f>
        <v>5427</v>
      </c>
      <c r="K2695" s="47">
        <f t="shared" si="304"/>
        <v>5427</v>
      </c>
      <c r="L2695" s="73">
        <f t="shared" si="305"/>
        <v>100</v>
      </c>
      <c r="M2695" s="40">
        <f t="shared" si="306"/>
        <v>0</v>
      </c>
    </row>
    <row r="2696" spans="1:13" x14ac:dyDescent="0.2">
      <c r="A2696" s="4"/>
      <c r="B2696" s="4"/>
      <c r="C2696" s="4"/>
      <c r="D2696" s="12">
        <v>611211</v>
      </c>
      <c r="E2696" s="12"/>
      <c r="F2696" s="5" t="s">
        <v>310</v>
      </c>
      <c r="G2696" s="48">
        <f>G2749</f>
        <v>2600</v>
      </c>
      <c r="H2696" s="48">
        <f t="shared" ref="H2696:J2696" si="309">H2749</f>
        <v>0</v>
      </c>
      <c r="I2696" s="48">
        <f t="shared" si="309"/>
        <v>0</v>
      </c>
      <c r="J2696" s="48">
        <f t="shared" si="309"/>
        <v>2600</v>
      </c>
      <c r="K2696" s="46">
        <f t="shared" si="304"/>
        <v>2600</v>
      </c>
      <c r="L2696" s="74">
        <f t="shared" si="305"/>
        <v>100</v>
      </c>
      <c r="M2696" s="41">
        <f t="shared" si="306"/>
        <v>0</v>
      </c>
    </row>
    <row r="2697" spans="1:13" x14ac:dyDescent="0.2">
      <c r="A2697" s="4"/>
      <c r="B2697" s="4"/>
      <c r="C2697" s="4"/>
      <c r="D2697" s="12">
        <v>611221</v>
      </c>
      <c r="E2697" s="12"/>
      <c r="F2697" s="5" t="s">
        <v>15</v>
      </c>
      <c r="G2697" s="48">
        <f>SUM(G2752)</f>
        <v>2048</v>
      </c>
      <c r="H2697" s="48">
        <f t="shared" ref="H2697:J2697" si="310">SUM(H2752)</f>
        <v>0</v>
      </c>
      <c r="I2697" s="48">
        <f t="shared" si="310"/>
        <v>0</v>
      </c>
      <c r="J2697" s="48">
        <f t="shared" si="310"/>
        <v>2048</v>
      </c>
      <c r="K2697" s="46">
        <f t="shared" si="304"/>
        <v>2048</v>
      </c>
      <c r="L2697" s="74">
        <f t="shared" si="305"/>
        <v>100</v>
      </c>
      <c r="M2697" s="41">
        <f t="shared" si="306"/>
        <v>0</v>
      </c>
    </row>
    <row r="2698" spans="1:13" x14ac:dyDescent="0.2">
      <c r="A2698" s="4"/>
      <c r="B2698" s="4"/>
      <c r="C2698" s="4"/>
      <c r="D2698" s="4">
        <v>611224</v>
      </c>
      <c r="E2698" s="4"/>
      <c r="F2698" s="5" t="s">
        <v>16</v>
      </c>
      <c r="G2698" s="48">
        <f>SUM(G2753)</f>
        <v>779</v>
      </c>
      <c r="H2698" s="48">
        <f t="shared" ref="H2698:J2698" si="311">SUM(H2753)</f>
        <v>0</v>
      </c>
      <c r="I2698" s="48">
        <f t="shared" si="311"/>
        <v>0</v>
      </c>
      <c r="J2698" s="48">
        <f t="shared" si="311"/>
        <v>779</v>
      </c>
      <c r="K2698" s="46">
        <f t="shared" si="304"/>
        <v>779</v>
      </c>
      <c r="L2698" s="74">
        <f t="shared" si="305"/>
        <v>100</v>
      </c>
      <c r="M2698" s="41">
        <f t="shared" si="306"/>
        <v>0</v>
      </c>
    </row>
    <row r="2699" spans="1:13" x14ac:dyDescent="0.2">
      <c r="A2699" s="4"/>
      <c r="B2699" s="4"/>
      <c r="C2699" s="4"/>
      <c r="D2699" s="4">
        <v>611225</v>
      </c>
      <c r="E2699" s="4"/>
      <c r="F2699" s="5" t="s">
        <v>72</v>
      </c>
      <c r="G2699" s="48">
        <f>SUM(G2754)</f>
        <v>0</v>
      </c>
      <c r="H2699" s="48">
        <f t="shared" ref="H2699:J2699" si="312">SUM(H2754)</f>
        <v>0</v>
      </c>
      <c r="I2699" s="48">
        <f t="shared" si="312"/>
        <v>0</v>
      </c>
      <c r="J2699" s="48">
        <f t="shared" si="312"/>
        <v>0</v>
      </c>
      <c r="K2699" s="46">
        <f t="shared" si="304"/>
        <v>0</v>
      </c>
      <c r="L2699" s="74" t="e">
        <f t="shared" si="305"/>
        <v>#DIV/0!</v>
      </c>
      <c r="M2699" s="41">
        <f t="shared" si="306"/>
        <v>0</v>
      </c>
    </row>
    <row r="2700" spans="1:13" x14ac:dyDescent="0.2">
      <c r="A2700" s="4"/>
      <c r="B2700" s="4"/>
      <c r="C2700" s="4"/>
      <c r="D2700" s="4">
        <v>611227</v>
      </c>
      <c r="E2700" s="4"/>
      <c r="F2700" s="5" t="s">
        <v>127</v>
      </c>
      <c r="G2700" s="41">
        <f>SUM(G2755)</f>
        <v>0</v>
      </c>
      <c r="H2700" s="41">
        <f t="shared" ref="H2700:J2700" si="313">SUM(H2755)</f>
        <v>0</v>
      </c>
      <c r="I2700" s="41">
        <f t="shared" si="313"/>
        <v>0</v>
      </c>
      <c r="J2700" s="41">
        <f t="shared" si="313"/>
        <v>0</v>
      </c>
      <c r="K2700" s="46">
        <f t="shared" si="304"/>
        <v>0</v>
      </c>
      <c r="L2700" s="74" t="e">
        <f t="shared" si="305"/>
        <v>#DIV/0!</v>
      </c>
      <c r="M2700" s="41">
        <f t="shared" si="306"/>
        <v>0</v>
      </c>
    </row>
    <row r="2701" spans="1:13" x14ac:dyDescent="0.2">
      <c r="A2701" s="4"/>
      <c r="B2701" s="4"/>
      <c r="C2701" s="4"/>
      <c r="D2701" s="9">
        <v>612100</v>
      </c>
      <c r="E2701" s="9"/>
      <c r="F2701" s="10" t="s">
        <v>20</v>
      </c>
      <c r="G2701" s="47">
        <f>SUM(G2756)</f>
        <v>879</v>
      </c>
      <c r="H2701" s="47">
        <f t="shared" ref="H2701:J2701" si="314">SUM(H2756)</f>
        <v>0</v>
      </c>
      <c r="I2701" s="47">
        <f t="shared" si="314"/>
        <v>0</v>
      </c>
      <c r="J2701" s="47">
        <f t="shared" si="314"/>
        <v>879</v>
      </c>
      <c r="K2701" s="47">
        <f t="shared" si="304"/>
        <v>879</v>
      </c>
      <c r="L2701" s="73">
        <f t="shared" si="305"/>
        <v>100</v>
      </c>
      <c r="M2701" s="40">
        <f t="shared" si="306"/>
        <v>0</v>
      </c>
    </row>
    <row r="2702" spans="1:13" x14ac:dyDescent="0.2">
      <c r="A2702" s="4"/>
      <c r="B2702" s="4"/>
      <c r="C2702" s="4"/>
      <c r="D2702" s="9">
        <v>613000</v>
      </c>
      <c r="E2702" s="9"/>
      <c r="F2702" s="10" t="s">
        <v>185</v>
      </c>
      <c r="G2702" s="47">
        <f>SUM(G2703+G2706+G2709+G2712+G2715+G2716+G2717+G2718)</f>
        <v>20585</v>
      </c>
      <c r="H2702" s="47">
        <f>SUM(H2703+H2706+H2709+H2712+H2715+H2716+H2717+H2718)</f>
        <v>0</v>
      </c>
      <c r="I2702" s="47">
        <f>SUM(I2703+I2706+I2709+I2712+I2715+I2716+I2717+I2718)</f>
        <v>0</v>
      </c>
      <c r="J2702" s="47">
        <f>SUM(J2703+J2706+J2709+J2712+J2715+J2716+J2717+J2718)</f>
        <v>20585</v>
      </c>
      <c r="K2702" s="47">
        <f t="shared" si="304"/>
        <v>20585</v>
      </c>
      <c r="L2702" s="73">
        <f t="shared" si="305"/>
        <v>100</v>
      </c>
      <c r="M2702" s="40">
        <f t="shared" si="306"/>
        <v>0</v>
      </c>
    </row>
    <row r="2703" spans="1:13" x14ac:dyDescent="0.2">
      <c r="A2703" s="4"/>
      <c r="B2703" s="4"/>
      <c r="C2703" s="4"/>
      <c r="D2703" s="11">
        <v>613100</v>
      </c>
      <c r="E2703" s="11"/>
      <c r="F2703" s="10" t="s">
        <v>175</v>
      </c>
      <c r="G2703" s="45">
        <f>SUM(G2704:G2705)</f>
        <v>3333</v>
      </c>
      <c r="H2703" s="45">
        <f>SUM(H2704:H2705)</f>
        <v>0</v>
      </c>
      <c r="I2703" s="45">
        <f>SUM(I2704:I2705)</f>
        <v>0</v>
      </c>
      <c r="J2703" s="45">
        <f>SUM(J2704:J2705)</f>
        <v>3333</v>
      </c>
      <c r="K2703" s="47">
        <f t="shared" si="304"/>
        <v>3333</v>
      </c>
      <c r="L2703" s="73">
        <f t="shared" si="305"/>
        <v>100</v>
      </c>
      <c r="M2703" s="40">
        <f t="shared" si="306"/>
        <v>0</v>
      </c>
    </row>
    <row r="2704" spans="1:13" x14ac:dyDescent="0.2">
      <c r="A2704" s="4"/>
      <c r="B2704" s="4"/>
      <c r="C2704" s="4"/>
      <c r="D2704" s="4">
        <v>613110</v>
      </c>
      <c r="E2704" s="4"/>
      <c r="F2704" s="5" t="s">
        <v>174</v>
      </c>
      <c r="G2704" s="46">
        <f>SUM(G2759)</f>
        <v>0</v>
      </c>
      <c r="H2704" s="46">
        <f t="shared" ref="H2704:J2704" si="315">SUM(H2759)</f>
        <v>0</v>
      </c>
      <c r="I2704" s="46">
        <f t="shared" si="315"/>
        <v>0</v>
      </c>
      <c r="J2704" s="46">
        <f t="shared" si="315"/>
        <v>0</v>
      </c>
      <c r="K2704" s="46">
        <f t="shared" si="304"/>
        <v>0</v>
      </c>
      <c r="L2704" s="74" t="e">
        <f t="shared" si="305"/>
        <v>#DIV/0!</v>
      </c>
      <c r="M2704" s="41">
        <f t="shared" si="306"/>
        <v>0</v>
      </c>
    </row>
    <row r="2705" spans="1:13" x14ac:dyDescent="0.2">
      <c r="A2705" s="4"/>
      <c r="B2705" s="4"/>
      <c r="C2705" s="4"/>
      <c r="D2705" s="4">
        <v>613120</v>
      </c>
      <c r="E2705" s="4"/>
      <c r="F2705" s="5" t="s">
        <v>22</v>
      </c>
      <c r="G2705" s="46">
        <f>SUM(G2760)</f>
        <v>3333</v>
      </c>
      <c r="H2705" s="46">
        <f t="shared" ref="H2705:J2705" si="316">SUM(H2760)</f>
        <v>0</v>
      </c>
      <c r="I2705" s="46">
        <f t="shared" si="316"/>
        <v>0</v>
      </c>
      <c r="J2705" s="46">
        <f t="shared" si="316"/>
        <v>3333</v>
      </c>
      <c r="K2705" s="46">
        <f t="shared" si="304"/>
        <v>3333</v>
      </c>
      <c r="L2705" s="74">
        <f t="shared" si="305"/>
        <v>100</v>
      </c>
      <c r="M2705" s="41">
        <f t="shared" si="306"/>
        <v>0</v>
      </c>
    </row>
    <row r="2706" spans="1:13" x14ac:dyDescent="0.2">
      <c r="A2706" s="4"/>
      <c r="B2706" s="4"/>
      <c r="C2706" s="4"/>
      <c r="D2706" s="11">
        <v>613200</v>
      </c>
      <c r="E2706" s="11"/>
      <c r="F2706" s="10" t="s">
        <v>186</v>
      </c>
      <c r="G2706" s="45">
        <f>SUM(G2707:G2708)</f>
        <v>0</v>
      </c>
      <c r="H2706" s="45">
        <f>SUM(H2707:H2708)</f>
        <v>0</v>
      </c>
      <c r="I2706" s="45">
        <f>SUM(I2707:I2708)</f>
        <v>0</v>
      </c>
      <c r="J2706" s="45">
        <f>SUM(J2707:J2708)</f>
        <v>0</v>
      </c>
      <c r="K2706" s="47">
        <f t="shared" si="304"/>
        <v>0</v>
      </c>
      <c r="L2706" s="73" t="e">
        <f t="shared" si="305"/>
        <v>#DIV/0!</v>
      </c>
      <c r="M2706" s="40">
        <f t="shared" si="306"/>
        <v>0</v>
      </c>
    </row>
    <row r="2707" spans="1:13" x14ac:dyDescent="0.2">
      <c r="A2707" s="4"/>
      <c r="B2707" s="4"/>
      <c r="C2707" s="4"/>
      <c r="D2707" s="4">
        <v>613211</v>
      </c>
      <c r="E2707" s="4"/>
      <c r="F2707" s="5" t="s">
        <v>187</v>
      </c>
      <c r="G2707" s="46">
        <f>SUM(G2762)</f>
        <v>0</v>
      </c>
      <c r="H2707" s="46">
        <f t="shared" ref="H2707:J2707" si="317">SUM(H2762)</f>
        <v>0</v>
      </c>
      <c r="I2707" s="46">
        <f t="shared" si="317"/>
        <v>0</v>
      </c>
      <c r="J2707" s="46">
        <f t="shared" si="317"/>
        <v>0</v>
      </c>
      <c r="K2707" s="46">
        <f t="shared" si="304"/>
        <v>0</v>
      </c>
      <c r="L2707" s="74" t="e">
        <f t="shared" si="305"/>
        <v>#DIV/0!</v>
      </c>
      <c r="M2707" s="41">
        <f t="shared" si="306"/>
        <v>0</v>
      </c>
    </row>
    <row r="2708" spans="1:13" x14ac:dyDescent="0.2">
      <c r="A2708" s="4"/>
      <c r="B2708" s="4"/>
      <c r="C2708" s="4"/>
      <c r="D2708" s="4">
        <v>613212</v>
      </c>
      <c r="E2708" s="4"/>
      <c r="F2708" s="5" t="s">
        <v>188</v>
      </c>
      <c r="G2708" s="46">
        <f>SUM(G2763)</f>
        <v>0</v>
      </c>
      <c r="H2708" s="46">
        <f t="shared" ref="H2708:J2708" si="318">SUM(H2763)</f>
        <v>0</v>
      </c>
      <c r="I2708" s="46">
        <f t="shared" si="318"/>
        <v>0</v>
      </c>
      <c r="J2708" s="46">
        <f t="shared" si="318"/>
        <v>0</v>
      </c>
      <c r="K2708" s="46">
        <f t="shared" si="304"/>
        <v>0</v>
      </c>
      <c r="L2708" s="74" t="e">
        <f t="shared" si="305"/>
        <v>#DIV/0!</v>
      </c>
      <c r="M2708" s="41">
        <f t="shared" si="306"/>
        <v>0</v>
      </c>
    </row>
    <row r="2709" spans="1:13" x14ac:dyDescent="0.2">
      <c r="A2709" s="4"/>
      <c r="B2709" s="4"/>
      <c r="C2709" s="4"/>
      <c r="D2709" s="11">
        <v>613300</v>
      </c>
      <c r="E2709" s="11"/>
      <c r="F2709" s="10" t="s">
        <v>319</v>
      </c>
      <c r="G2709" s="45">
        <f>SUM(G2710:G2711)</f>
        <v>0</v>
      </c>
      <c r="H2709" s="45">
        <f>SUM(H2710:H2711)</f>
        <v>0</v>
      </c>
      <c r="I2709" s="45">
        <f>SUM(I2710:I2711)</f>
        <v>0</v>
      </c>
      <c r="J2709" s="45">
        <f>SUM(J2710:J2711)</f>
        <v>0</v>
      </c>
      <c r="K2709" s="47">
        <f t="shared" si="304"/>
        <v>0</v>
      </c>
      <c r="L2709" s="73" t="e">
        <f t="shared" si="305"/>
        <v>#DIV/0!</v>
      </c>
      <c r="M2709" s="40">
        <f t="shared" si="306"/>
        <v>0</v>
      </c>
    </row>
    <row r="2710" spans="1:13" x14ac:dyDescent="0.2">
      <c r="A2710" s="4"/>
      <c r="B2710" s="4"/>
      <c r="C2710" s="4"/>
      <c r="D2710" s="4">
        <v>613321</v>
      </c>
      <c r="E2710" s="4"/>
      <c r="F2710" s="5" t="s">
        <v>189</v>
      </c>
      <c r="G2710" s="46">
        <f>G2765</f>
        <v>0</v>
      </c>
      <c r="H2710" s="46">
        <f t="shared" ref="H2710:J2710" si="319">H2765</f>
        <v>0</v>
      </c>
      <c r="I2710" s="46">
        <f t="shared" si="319"/>
        <v>0</v>
      </c>
      <c r="J2710" s="46">
        <f t="shared" si="319"/>
        <v>0</v>
      </c>
      <c r="K2710" s="46">
        <f t="shared" si="304"/>
        <v>0</v>
      </c>
      <c r="L2710" s="74" t="e">
        <f t="shared" si="305"/>
        <v>#DIV/0!</v>
      </c>
      <c r="M2710" s="41">
        <f t="shared" si="306"/>
        <v>0</v>
      </c>
    </row>
    <row r="2711" spans="1:13" x14ac:dyDescent="0.2">
      <c r="A2711" s="4"/>
      <c r="B2711" s="4"/>
      <c r="C2711" s="4"/>
      <c r="D2711" s="4">
        <v>613311</v>
      </c>
      <c r="E2711" s="4"/>
      <c r="F2711" s="5" t="s">
        <v>206</v>
      </c>
      <c r="G2711" s="46">
        <f>SUM(G2766)</f>
        <v>0</v>
      </c>
      <c r="H2711" s="46">
        <f t="shared" ref="H2711:J2711" si="320">SUM(H2766)</f>
        <v>0</v>
      </c>
      <c r="I2711" s="46">
        <f t="shared" si="320"/>
        <v>0</v>
      </c>
      <c r="J2711" s="46">
        <f t="shared" si="320"/>
        <v>0</v>
      </c>
      <c r="K2711" s="46">
        <f t="shared" si="304"/>
        <v>0</v>
      </c>
      <c r="L2711" s="74" t="e">
        <f t="shared" si="305"/>
        <v>#DIV/0!</v>
      </c>
      <c r="M2711" s="41">
        <f t="shared" si="306"/>
        <v>0</v>
      </c>
    </row>
    <row r="2712" spans="1:13" x14ac:dyDescent="0.2">
      <c r="A2712" s="4"/>
      <c r="B2712" s="4"/>
      <c r="C2712" s="4"/>
      <c r="D2712" s="11">
        <v>613400</v>
      </c>
      <c r="E2712" s="11"/>
      <c r="F2712" s="10" t="s">
        <v>190</v>
      </c>
      <c r="G2712" s="45">
        <f>SUM(G2713:G2714)</f>
        <v>3333</v>
      </c>
      <c r="H2712" s="45">
        <f>SUM(H2713:H2714)</f>
        <v>0</v>
      </c>
      <c r="I2712" s="45">
        <f>SUM(I2713:I2714)</f>
        <v>0</v>
      </c>
      <c r="J2712" s="45">
        <f>SUM(J2713:J2714)</f>
        <v>3333</v>
      </c>
      <c r="K2712" s="47">
        <f t="shared" si="304"/>
        <v>3333</v>
      </c>
      <c r="L2712" s="73">
        <f t="shared" si="305"/>
        <v>100</v>
      </c>
      <c r="M2712" s="40">
        <f t="shared" si="306"/>
        <v>0</v>
      </c>
    </row>
    <row r="2713" spans="1:13" x14ac:dyDescent="0.2">
      <c r="A2713" s="4"/>
      <c r="B2713" s="4"/>
      <c r="C2713" s="4"/>
      <c r="D2713" s="4">
        <v>613410</v>
      </c>
      <c r="E2713" s="4"/>
      <c r="F2713" s="5" t="s">
        <v>191</v>
      </c>
      <c r="G2713" s="46">
        <f>SUM(G2768)</f>
        <v>3333</v>
      </c>
      <c r="H2713" s="46">
        <f t="shared" ref="H2713:J2713" si="321">SUM(H2768)</f>
        <v>0</v>
      </c>
      <c r="I2713" s="46">
        <f t="shared" si="321"/>
        <v>0</v>
      </c>
      <c r="J2713" s="46">
        <f t="shared" si="321"/>
        <v>3333</v>
      </c>
      <c r="K2713" s="46">
        <f t="shared" si="304"/>
        <v>3333</v>
      </c>
      <c r="L2713" s="74">
        <f t="shared" si="305"/>
        <v>100</v>
      </c>
      <c r="M2713" s="41">
        <f t="shared" si="306"/>
        <v>0</v>
      </c>
    </row>
    <row r="2714" spans="1:13" x14ac:dyDescent="0.2">
      <c r="A2714" s="4"/>
      <c r="B2714" s="5"/>
      <c r="C2714" s="4"/>
      <c r="D2714" s="4">
        <v>613430</v>
      </c>
      <c r="E2714" s="4"/>
      <c r="F2714" s="5" t="s">
        <v>192</v>
      </c>
      <c r="G2714" s="46">
        <f>SUM(G2769)</f>
        <v>0</v>
      </c>
      <c r="H2714" s="46">
        <f t="shared" ref="H2714:J2714" si="322">SUM(H2769)</f>
        <v>0</v>
      </c>
      <c r="I2714" s="46">
        <f t="shared" si="322"/>
        <v>0</v>
      </c>
      <c r="J2714" s="46">
        <f t="shared" si="322"/>
        <v>0</v>
      </c>
      <c r="K2714" s="46">
        <f t="shared" si="304"/>
        <v>0</v>
      </c>
      <c r="L2714" s="74" t="e">
        <f t="shared" si="305"/>
        <v>#DIV/0!</v>
      </c>
      <c r="M2714" s="41">
        <f t="shared" si="306"/>
        <v>0</v>
      </c>
    </row>
    <row r="2715" spans="1:13" x14ac:dyDescent="0.2">
      <c r="A2715" s="4"/>
      <c r="B2715" s="5"/>
      <c r="C2715" s="4"/>
      <c r="D2715" s="11">
        <v>613500</v>
      </c>
      <c r="E2715" s="11"/>
      <c r="F2715" s="10" t="s">
        <v>26</v>
      </c>
      <c r="G2715" s="47">
        <f>SUM(G2770)</f>
        <v>0</v>
      </c>
      <c r="H2715" s="47">
        <f t="shared" ref="H2715:J2715" si="323">SUM(H2770)</f>
        <v>0</v>
      </c>
      <c r="I2715" s="47">
        <f t="shared" si="323"/>
        <v>0</v>
      </c>
      <c r="J2715" s="47">
        <f t="shared" si="323"/>
        <v>0</v>
      </c>
      <c r="K2715" s="47">
        <f t="shared" si="304"/>
        <v>0</v>
      </c>
      <c r="L2715" s="73" t="e">
        <f t="shared" si="305"/>
        <v>#DIV/0!</v>
      </c>
      <c r="M2715" s="40">
        <f t="shared" si="306"/>
        <v>0</v>
      </c>
    </row>
    <row r="2716" spans="1:13" x14ac:dyDescent="0.2">
      <c r="A2716" s="4"/>
      <c r="B2716" s="85"/>
      <c r="C2716" s="4"/>
      <c r="D2716" s="11">
        <v>613700</v>
      </c>
      <c r="E2716" s="11"/>
      <c r="F2716" s="10" t="s">
        <v>28</v>
      </c>
      <c r="G2716" s="47">
        <f>SUM(G2771)</f>
        <v>0</v>
      </c>
      <c r="H2716" s="47">
        <f t="shared" ref="H2716:J2716" si="324">SUM(H2771)</f>
        <v>0</v>
      </c>
      <c r="I2716" s="47">
        <f t="shared" si="324"/>
        <v>0</v>
      </c>
      <c r="J2716" s="47">
        <f t="shared" si="324"/>
        <v>0</v>
      </c>
      <c r="K2716" s="47">
        <f t="shared" si="304"/>
        <v>0</v>
      </c>
      <c r="L2716" s="73" t="e">
        <f t="shared" si="305"/>
        <v>#DIV/0!</v>
      </c>
      <c r="M2716" s="40">
        <f t="shared" si="306"/>
        <v>0</v>
      </c>
    </row>
    <row r="2717" spans="1:13" x14ac:dyDescent="0.2">
      <c r="A2717" s="4"/>
      <c r="B2717" s="5"/>
      <c r="C2717" s="4"/>
      <c r="D2717" s="11">
        <v>613810</v>
      </c>
      <c r="E2717" s="11"/>
      <c r="F2717" s="10" t="s">
        <v>201</v>
      </c>
      <c r="G2717" s="47">
        <f>SUM(G2772)</f>
        <v>0</v>
      </c>
      <c r="H2717" s="47">
        <f t="shared" ref="H2717:J2717" si="325">SUM(H2772)</f>
        <v>0</v>
      </c>
      <c r="I2717" s="47">
        <f t="shared" si="325"/>
        <v>0</v>
      </c>
      <c r="J2717" s="47">
        <f t="shared" si="325"/>
        <v>0</v>
      </c>
      <c r="K2717" s="47">
        <f t="shared" si="304"/>
        <v>0</v>
      </c>
      <c r="L2717" s="73" t="e">
        <f t="shared" si="305"/>
        <v>#DIV/0!</v>
      </c>
      <c r="M2717" s="40">
        <f t="shared" si="306"/>
        <v>0</v>
      </c>
    </row>
    <row r="2718" spans="1:13" ht="33.75" x14ac:dyDescent="0.2">
      <c r="A2718" s="4"/>
      <c r="B2718" s="81"/>
      <c r="C2718" s="4"/>
      <c r="D2718" s="11">
        <v>613900</v>
      </c>
      <c r="E2718" s="11"/>
      <c r="F2718" s="14" t="s">
        <v>284</v>
      </c>
      <c r="G2718" s="45">
        <f>SUM(G2719:G2726)</f>
        <v>13919</v>
      </c>
      <c r="H2718" s="45">
        <f>SUM(H2719:H2726)</f>
        <v>0</v>
      </c>
      <c r="I2718" s="45">
        <f>SUM(I2719:I2726)</f>
        <v>0</v>
      </c>
      <c r="J2718" s="45">
        <f>SUM(J2719:J2726)</f>
        <v>13919</v>
      </c>
      <c r="K2718" s="47">
        <f t="shared" si="304"/>
        <v>13919</v>
      </c>
      <c r="L2718" s="73">
        <f t="shared" si="305"/>
        <v>100</v>
      </c>
      <c r="M2718" s="40">
        <f t="shared" si="306"/>
        <v>0</v>
      </c>
    </row>
    <row r="2719" spans="1:13" x14ac:dyDescent="0.2">
      <c r="A2719" s="4"/>
      <c r="B2719" s="4"/>
      <c r="C2719" s="4"/>
      <c r="D2719" s="4">
        <v>613910</v>
      </c>
      <c r="E2719" s="4"/>
      <c r="F2719" s="5" t="s">
        <v>194</v>
      </c>
      <c r="G2719" s="46">
        <f>SUM(G2774)</f>
        <v>0</v>
      </c>
      <c r="H2719" s="46">
        <f t="shared" ref="H2719:J2719" si="326">SUM(H2774)</f>
        <v>0</v>
      </c>
      <c r="I2719" s="46">
        <f t="shared" si="326"/>
        <v>0</v>
      </c>
      <c r="J2719" s="46">
        <f t="shared" si="326"/>
        <v>0</v>
      </c>
      <c r="K2719" s="46">
        <f t="shared" si="304"/>
        <v>0</v>
      </c>
      <c r="L2719" s="74" t="e">
        <f t="shared" si="305"/>
        <v>#DIV/0!</v>
      </c>
      <c r="M2719" s="41">
        <f t="shared" si="306"/>
        <v>0</v>
      </c>
    </row>
    <row r="2720" spans="1:13" x14ac:dyDescent="0.2">
      <c r="A2720" s="5"/>
      <c r="B2720" s="4"/>
      <c r="C2720" s="4"/>
      <c r="D2720" s="4">
        <v>613914</v>
      </c>
      <c r="E2720" s="4"/>
      <c r="F2720" s="5" t="s">
        <v>195</v>
      </c>
      <c r="G2720" s="46">
        <f>SUM(G2775)</f>
        <v>0</v>
      </c>
      <c r="H2720" s="46">
        <f t="shared" ref="H2720:J2720" si="327">SUM(H2775)</f>
        <v>0</v>
      </c>
      <c r="I2720" s="46">
        <f t="shared" si="327"/>
        <v>0</v>
      </c>
      <c r="J2720" s="46">
        <f t="shared" si="327"/>
        <v>0</v>
      </c>
      <c r="K2720" s="46">
        <f>SUM(K2775+K2825)</f>
        <v>0</v>
      </c>
      <c r="L2720" s="74" t="e">
        <f t="shared" si="305"/>
        <v>#DIV/0!</v>
      </c>
      <c r="M2720" s="41">
        <f t="shared" si="306"/>
        <v>0</v>
      </c>
    </row>
    <row r="2721" spans="1:13" x14ac:dyDescent="0.2">
      <c r="A2721" s="5"/>
      <c r="B2721" s="4"/>
      <c r="C2721" s="4"/>
      <c r="D2721" s="4">
        <v>613920</v>
      </c>
      <c r="E2721" s="4"/>
      <c r="F2721" s="5" t="s">
        <v>196</v>
      </c>
      <c r="G2721" s="46">
        <f>SUM(G2776)</f>
        <v>0</v>
      </c>
      <c r="H2721" s="46">
        <f t="shared" ref="H2721:J2721" si="328">SUM(H2776)</f>
        <v>0</v>
      </c>
      <c r="I2721" s="46">
        <f t="shared" si="328"/>
        <v>0</v>
      </c>
      <c r="J2721" s="46">
        <f t="shared" si="328"/>
        <v>0</v>
      </c>
      <c r="K2721" s="46">
        <f t="shared" ref="K2721:K2728" si="329">SUM(H2721:J2721)</f>
        <v>0</v>
      </c>
      <c r="L2721" s="74" t="e">
        <f t="shared" si="305"/>
        <v>#DIV/0!</v>
      </c>
      <c r="M2721" s="41">
        <f t="shared" si="306"/>
        <v>0</v>
      </c>
    </row>
    <row r="2722" spans="1:13" x14ac:dyDescent="0.2">
      <c r="A2722" s="85"/>
      <c r="B2722" s="4"/>
      <c r="C2722" s="4"/>
      <c r="D2722" s="18">
        <v>613974</v>
      </c>
      <c r="E2722" s="18"/>
      <c r="F2722" s="1" t="s">
        <v>250</v>
      </c>
      <c r="G2722" s="46">
        <f>SUM(G2778)</f>
        <v>0</v>
      </c>
      <c r="H2722" s="46">
        <f t="shared" ref="H2722:J2722" si="330">SUM(H2778)</f>
        <v>0</v>
      </c>
      <c r="I2722" s="46">
        <f t="shared" si="330"/>
        <v>0</v>
      </c>
      <c r="J2722" s="46">
        <f t="shared" si="330"/>
        <v>0</v>
      </c>
      <c r="K2722" s="46">
        <f t="shared" si="329"/>
        <v>0</v>
      </c>
      <c r="L2722" s="74" t="e">
        <f t="shared" si="305"/>
        <v>#DIV/0!</v>
      </c>
      <c r="M2722" s="41">
        <f t="shared" si="306"/>
        <v>0</v>
      </c>
    </row>
    <row r="2723" spans="1:13" ht="22.5" x14ac:dyDescent="0.2">
      <c r="A2723" s="3"/>
      <c r="B2723" s="4"/>
      <c r="C2723" s="4"/>
      <c r="D2723" s="4">
        <v>613976</v>
      </c>
      <c r="E2723" s="4"/>
      <c r="F2723" s="1" t="s">
        <v>322</v>
      </c>
      <c r="G2723" s="46">
        <f>SUM(G2779)</f>
        <v>11735</v>
      </c>
      <c r="H2723" s="46">
        <f t="shared" ref="H2723:J2723" si="331">SUM(H2779)</f>
        <v>0</v>
      </c>
      <c r="I2723" s="46">
        <f t="shared" si="331"/>
        <v>0</v>
      </c>
      <c r="J2723" s="46">
        <f t="shared" si="331"/>
        <v>11735</v>
      </c>
      <c r="K2723" s="46">
        <f t="shared" si="329"/>
        <v>11735</v>
      </c>
      <c r="L2723" s="74">
        <f t="shared" si="305"/>
        <v>100</v>
      </c>
      <c r="M2723" s="41">
        <f t="shared" si="306"/>
        <v>0</v>
      </c>
    </row>
    <row r="2724" spans="1:13" x14ac:dyDescent="0.2">
      <c r="A2724" s="4"/>
      <c r="B2724" s="4"/>
      <c r="C2724" s="4"/>
      <c r="D2724" s="4">
        <v>613980</v>
      </c>
      <c r="E2724" s="4"/>
      <c r="F2724" s="1" t="s">
        <v>262</v>
      </c>
      <c r="G2724" s="46">
        <f>SUM(G2780)</f>
        <v>2065</v>
      </c>
      <c r="H2724" s="46">
        <f t="shared" ref="H2724:J2724" si="332">SUM(H2780)</f>
        <v>0</v>
      </c>
      <c r="I2724" s="46">
        <f t="shared" si="332"/>
        <v>0</v>
      </c>
      <c r="J2724" s="46">
        <f t="shared" si="332"/>
        <v>2065</v>
      </c>
      <c r="K2724" s="46">
        <f t="shared" si="329"/>
        <v>2065</v>
      </c>
      <c r="L2724" s="74">
        <f t="shared" si="305"/>
        <v>100</v>
      </c>
      <c r="M2724" s="41">
        <f t="shared" si="306"/>
        <v>0</v>
      </c>
    </row>
    <row r="2725" spans="1:13" ht="22.5" x14ac:dyDescent="0.2">
      <c r="A2725" s="4"/>
      <c r="B2725" s="4"/>
      <c r="C2725" s="4"/>
      <c r="D2725" s="4">
        <v>613983</v>
      </c>
      <c r="E2725" s="4"/>
      <c r="F2725" s="1" t="s">
        <v>252</v>
      </c>
      <c r="G2725" s="41">
        <f>SUM(G2781)</f>
        <v>119</v>
      </c>
      <c r="H2725" s="41">
        <f t="shared" ref="H2725:J2725" si="333">SUM(H2781)</f>
        <v>0</v>
      </c>
      <c r="I2725" s="41">
        <f t="shared" si="333"/>
        <v>0</v>
      </c>
      <c r="J2725" s="41">
        <f t="shared" si="333"/>
        <v>119</v>
      </c>
      <c r="K2725" s="46">
        <f t="shared" si="329"/>
        <v>119</v>
      </c>
      <c r="L2725" s="74">
        <f t="shared" si="305"/>
        <v>100</v>
      </c>
      <c r="M2725" s="41">
        <f t="shared" si="306"/>
        <v>0</v>
      </c>
    </row>
    <row r="2726" spans="1:13" x14ac:dyDescent="0.2">
      <c r="A2726" s="4"/>
      <c r="B2726" s="4"/>
      <c r="C2726" s="4"/>
      <c r="D2726" s="4">
        <v>613990</v>
      </c>
      <c r="E2726" s="4"/>
      <c r="F2726" s="1" t="s">
        <v>67</v>
      </c>
      <c r="G2726" s="46">
        <f>SUM(G2782)</f>
        <v>0</v>
      </c>
      <c r="H2726" s="46">
        <f t="shared" ref="H2726:J2726" si="334">SUM(H2782)</f>
        <v>0</v>
      </c>
      <c r="I2726" s="46">
        <f t="shared" si="334"/>
        <v>0</v>
      </c>
      <c r="J2726" s="46">
        <f t="shared" si="334"/>
        <v>0</v>
      </c>
      <c r="K2726" s="46">
        <f t="shared" si="329"/>
        <v>0</v>
      </c>
      <c r="L2726" s="74" t="e">
        <f t="shared" si="305"/>
        <v>#DIV/0!</v>
      </c>
      <c r="M2726" s="41">
        <f t="shared" si="306"/>
        <v>0</v>
      </c>
    </row>
    <row r="2727" spans="1:13" x14ac:dyDescent="0.2">
      <c r="A2727" s="4"/>
      <c r="B2727" s="4"/>
      <c r="C2727" s="4"/>
      <c r="D2727" s="2">
        <v>614800</v>
      </c>
      <c r="E2727" s="4"/>
      <c r="F2727" s="14" t="s">
        <v>508</v>
      </c>
      <c r="G2727" s="240">
        <f>G2783</f>
        <v>50000</v>
      </c>
      <c r="H2727" s="240">
        <f t="shared" ref="H2727:J2727" si="335">H2783</f>
        <v>0</v>
      </c>
      <c r="I2727" s="240">
        <f t="shared" si="335"/>
        <v>0</v>
      </c>
      <c r="J2727" s="240">
        <f t="shared" si="335"/>
        <v>50000</v>
      </c>
      <c r="K2727" s="240">
        <f t="shared" si="329"/>
        <v>50000</v>
      </c>
      <c r="L2727" s="101">
        <f t="shared" si="305"/>
        <v>100</v>
      </c>
      <c r="M2727" s="102">
        <f t="shared" si="306"/>
        <v>0</v>
      </c>
    </row>
    <row r="2728" spans="1:13" ht="20.25" customHeight="1" x14ac:dyDescent="0.2">
      <c r="A2728" s="4"/>
      <c r="B2728" s="4"/>
      <c r="C2728" s="4"/>
      <c r="D2728" s="64">
        <v>820000</v>
      </c>
      <c r="E2728" s="64"/>
      <c r="F2728" s="65" t="s">
        <v>240</v>
      </c>
      <c r="G2728" s="88">
        <f>SUM(G2729:G2733)</f>
        <v>0</v>
      </c>
      <c r="H2728" s="88">
        <f>SUM(H2729:H2733)</f>
        <v>0</v>
      </c>
      <c r="I2728" s="88">
        <f>SUM(I2729:I2733)</f>
        <v>0</v>
      </c>
      <c r="J2728" s="88">
        <f>SUM(J2729:J2733)</f>
        <v>0</v>
      </c>
      <c r="K2728" s="84">
        <f t="shared" si="329"/>
        <v>0</v>
      </c>
      <c r="L2728" s="76" t="e">
        <f t="shared" si="305"/>
        <v>#DIV/0!</v>
      </c>
      <c r="M2728" s="7">
        <f t="shared" si="306"/>
        <v>0</v>
      </c>
    </row>
    <row r="2729" spans="1:13" x14ac:dyDescent="0.2">
      <c r="A2729" s="4"/>
      <c r="B2729" s="4"/>
      <c r="C2729" s="4"/>
      <c r="D2729" s="4">
        <v>821310</v>
      </c>
      <c r="E2729" s="4"/>
      <c r="F2729" s="5" t="s">
        <v>233</v>
      </c>
      <c r="G2729" s="46">
        <f>SUM(G2785)</f>
        <v>0</v>
      </c>
      <c r="H2729" s="46">
        <f t="shared" ref="H2729:J2729" si="336">SUM(H2785)</f>
        <v>0</v>
      </c>
      <c r="I2729" s="46">
        <f t="shared" si="336"/>
        <v>0</v>
      </c>
      <c r="J2729" s="46">
        <f t="shared" si="336"/>
        <v>0</v>
      </c>
      <c r="K2729" s="46">
        <f>SUM(K2785+K2834)</f>
        <v>0</v>
      </c>
      <c r="L2729" s="74" t="e">
        <f t="shared" si="305"/>
        <v>#DIV/0!</v>
      </c>
      <c r="M2729" s="41">
        <f t="shared" si="306"/>
        <v>0</v>
      </c>
    </row>
    <row r="2730" spans="1:13" ht="12.75" customHeight="1" x14ac:dyDescent="0.2">
      <c r="A2730" s="4"/>
      <c r="B2730" s="4"/>
      <c r="C2730" s="4"/>
      <c r="D2730" s="4">
        <v>821320</v>
      </c>
      <c r="E2730" s="4"/>
      <c r="F2730" s="5" t="s">
        <v>230</v>
      </c>
      <c r="G2730" s="46">
        <f>SUM(G2787)</f>
        <v>0</v>
      </c>
      <c r="H2730" s="46">
        <f t="shared" ref="H2730:J2730" si="337">SUM(H2787)</f>
        <v>0</v>
      </c>
      <c r="I2730" s="46">
        <f t="shared" si="337"/>
        <v>0</v>
      </c>
      <c r="J2730" s="46">
        <f t="shared" si="337"/>
        <v>0</v>
      </c>
      <c r="K2730" s="46">
        <f>SUM(H2730:J2730)</f>
        <v>0</v>
      </c>
      <c r="L2730" s="74" t="e">
        <f t="shared" si="305"/>
        <v>#DIV/0!</v>
      </c>
      <c r="M2730" s="41">
        <f t="shared" si="306"/>
        <v>0</v>
      </c>
    </row>
    <row r="2731" spans="1:13" x14ac:dyDescent="0.2">
      <c r="A2731" s="4"/>
      <c r="B2731" s="4"/>
      <c r="C2731" s="4"/>
      <c r="D2731" s="4">
        <v>821400</v>
      </c>
      <c r="E2731" s="4"/>
      <c r="F2731" s="5" t="s">
        <v>234</v>
      </c>
      <c r="G2731" s="46">
        <f>G2786</f>
        <v>0</v>
      </c>
      <c r="H2731" s="46">
        <f t="shared" ref="H2731:J2731" si="338">H2786</f>
        <v>0</v>
      </c>
      <c r="I2731" s="46">
        <f t="shared" si="338"/>
        <v>0</v>
      </c>
      <c r="J2731" s="46">
        <f t="shared" si="338"/>
        <v>0</v>
      </c>
      <c r="K2731" s="46">
        <f>SUM(H2731:J2731)</f>
        <v>0</v>
      </c>
      <c r="L2731" s="74" t="e">
        <f t="shared" si="305"/>
        <v>#DIV/0!</v>
      </c>
      <c r="M2731" s="41">
        <f t="shared" si="306"/>
        <v>0</v>
      </c>
    </row>
    <row r="2732" spans="1:13" ht="27" customHeight="1" x14ac:dyDescent="0.2">
      <c r="A2732" s="4"/>
      <c r="B2732" s="4"/>
      <c r="C2732" s="4"/>
      <c r="D2732" s="4">
        <v>821500</v>
      </c>
      <c r="E2732" s="4"/>
      <c r="F2732" s="5" t="s">
        <v>79</v>
      </c>
      <c r="G2732" s="46">
        <f>SUM(G2788)</f>
        <v>0</v>
      </c>
      <c r="H2732" s="46">
        <f t="shared" ref="H2732:J2732" si="339">SUM(H2788)</f>
        <v>0</v>
      </c>
      <c r="I2732" s="46">
        <f t="shared" si="339"/>
        <v>0</v>
      </c>
      <c r="J2732" s="46">
        <f t="shared" si="339"/>
        <v>0</v>
      </c>
      <c r="K2732" s="46">
        <f>SUM(H2732:J2732)</f>
        <v>0</v>
      </c>
      <c r="L2732" s="74" t="e">
        <f t="shared" si="305"/>
        <v>#DIV/0!</v>
      </c>
      <c r="M2732" s="41">
        <f t="shared" si="306"/>
        <v>0</v>
      </c>
    </row>
    <row r="2733" spans="1:13" x14ac:dyDescent="0.2">
      <c r="A2733" s="4"/>
      <c r="B2733" s="4"/>
      <c r="C2733" s="4"/>
      <c r="D2733" s="4">
        <v>821600</v>
      </c>
      <c r="E2733" s="4"/>
      <c r="F2733" s="5" t="s">
        <v>237</v>
      </c>
      <c r="G2733" s="46">
        <f>SUM(G2789)</f>
        <v>0</v>
      </c>
      <c r="H2733" s="46">
        <f t="shared" ref="H2733:J2733" si="340">SUM(H2789)</f>
        <v>0</v>
      </c>
      <c r="I2733" s="46">
        <f t="shared" si="340"/>
        <v>0</v>
      </c>
      <c r="J2733" s="46">
        <f t="shared" si="340"/>
        <v>0</v>
      </c>
      <c r="K2733" s="46">
        <f>SUM(H2733:J2733)</f>
        <v>0</v>
      </c>
      <c r="L2733" s="74" t="e">
        <f t="shared" si="305"/>
        <v>#DIV/0!</v>
      </c>
      <c r="M2733" s="41">
        <f t="shared" si="306"/>
        <v>0</v>
      </c>
    </row>
    <row r="2734" spans="1:13" x14ac:dyDescent="0.2">
      <c r="A2734" s="4"/>
      <c r="B2734" s="4"/>
      <c r="C2734" s="4"/>
      <c r="D2734" s="4"/>
      <c r="E2734" s="4"/>
      <c r="F2734" s="2" t="s">
        <v>46</v>
      </c>
      <c r="G2734" s="90">
        <f>SUM(G2790)</f>
        <v>1</v>
      </c>
      <c r="H2734" s="90">
        <f t="shared" ref="H2734:I2734" si="341">SUM(H2790)</f>
        <v>1</v>
      </c>
      <c r="I2734" s="90">
        <f t="shared" si="341"/>
        <v>0</v>
      </c>
      <c r="J2734" s="90">
        <f t="shared" ref="J2734" si="342">SUM(J2790)</f>
        <v>0</v>
      </c>
      <c r="K2734" s="90">
        <f>SUM(K2790)</f>
        <v>1</v>
      </c>
      <c r="L2734" s="76">
        <f t="shared" si="305"/>
        <v>100</v>
      </c>
      <c r="M2734" s="7">
        <f t="shared" si="306"/>
        <v>0</v>
      </c>
    </row>
    <row r="2735" spans="1:13" x14ac:dyDescent="0.2">
      <c r="A2735" s="243"/>
      <c r="B2735" s="212"/>
      <c r="C2735" s="212"/>
      <c r="F2735" s="21"/>
      <c r="G2735" s="51"/>
      <c r="H2735" s="51"/>
      <c r="I2735" s="51"/>
      <c r="J2735" s="51"/>
      <c r="K2735" s="51"/>
      <c r="L2735" s="31"/>
      <c r="M2735" s="22"/>
    </row>
    <row r="2736" spans="1:13" x14ac:dyDescent="0.2">
      <c r="A2736" s="244"/>
      <c r="B2736" s="28"/>
      <c r="C2736" s="28"/>
      <c r="F2736" s="21"/>
      <c r="G2736" s="57"/>
      <c r="H2736" s="57"/>
      <c r="I2736" s="57"/>
      <c r="J2736" s="57"/>
      <c r="K2736" s="57"/>
      <c r="L2736" s="35"/>
      <c r="M2736" s="23"/>
    </row>
    <row r="2737" spans="1:13" x14ac:dyDescent="0.2">
      <c r="A2737" s="5" t="s">
        <v>48</v>
      </c>
      <c r="B2737" s="5" t="s">
        <v>49</v>
      </c>
      <c r="C2737" s="5" t="s">
        <v>50</v>
      </c>
      <c r="D2737" s="3" t="s">
        <v>7</v>
      </c>
      <c r="E2737" s="3" t="s">
        <v>130</v>
      </c>
      <c r="F2737" s="3" t="s">
        <v>51</v>
      </c>
      <c r="G2737" s="520" t="s">
        <v>596</v>
      </c>
      <c r="H2737" s="514" t="s">
        <v>328</v>
      </c>
      <c r="I2737" s="514" t="s">
        <v>500</v>
      </c>
      <c r="J2737" s="516" t="s">
        <v>324</v>
      </c>
      <c r="K2737" s="518" t="s">
        <v>598</v>
      </c>
      <c r="L2737" s="15" t="s">
        <v>52</v>
      </c>
      <c r="M2737" s="3" t="s">
        <v>123</v>
      </c>
    </row>
    <row r="2738" spans="1:13" ht="24" customHeight="1" x14ac:dyDescent="0.2">
      <c r="A2738" s="5" t="s">
        <v>53</v>
      </c>
      <c r="B2738" s="5"/>
      <c r="C2738" s="5" t="s">
        <v>54</v>
      </c>
      <c r="D2738" s="3" t="s">
        <v>11</v>
      </c>
      <c r="E2738" s="3" t="s">
        <v>131</v>
      </c>
      <c r="F2738" s="3" t="s">
        <v>55</v>
      </c>
      <c r="G2738" s="521"/>
      <c r="H2738" s="515"/>
      <c r="I2738" s="513"/>
      <c r="J2738" s="517"/>
      <c r="K2738" s="519"/>
      <c r="L2738" s="15" t="s">
        <v>325</v>
      </c>
      <c r="M2738" s="3" t="s">
        <v>326</v>
      </c>
    </row>
    <row r="2739" spans="1:13" x14ac:dyDescent="0.2">
      <c r="A2739" s="4">
        <v>1</v>
      </c>
      <c r="B2739" s="4">
        <v>2</v>
      </c>
      <c r="C2739" s="85">
        <v>3</v>
      </c>
      <c r="D2739" s="85">
        <v>4</v>
      </c>
      <c r="E2739" s="85">
        <v>5</v>
      </c>
      <c r="F2739" s="85">
        <v>6</v>
      </c>
      <c r="G2739" s="85">
        <v>7</v>
      </c>
      <c r="H2739" s="85">
        <v>8</v>
      </c>
      <c r="I2739" s="85">
        <v>9</v>
      </c>
      <c r="J2739" s="85">
        <v>10</v>
      </c>
      <c r="K2739" s="209" t="s">
        <v>327</v>
      </c>
      <c r="L2739" s="86">
        <v>12</v>
      </c>
      <c r="M2739" s="85">
        <v>13</v>
      </c>
    </row>
    <row r="2740" spans="1:13" x14ac:dyDescent="0.2">
      <c r="A2740" s="4">
        <v>15</v>
      </c>
      <c r="B2740" s="4"/>
      <c r="C2740" s="5"/>
      <c r="D2740" s="3"/>
      <c r="E2740" s="3"/>
      <c r="F2740" s="62" t="s">
        <v>77</v>
      </c>
      <c r="G2740" s="454"/>
      <c r="H2740" s="41"/>
      <c r="I2740" s="46"/>
      <c r="J2740" s="46"/>
      <c r="K2740" s="46"/>
      <c r="L2740" s="27"/>
      <c r="M2740" s="5"/>
    </row>
    <row r="2741" spans="1:13" x14ac:dyDescent="0.2">
      <c r="A2741" s="4"/>
      <c r="B2741" s="44" t="s">
        <v>57</v>
      </c>
      <c r="C2741" s="455" t="s">
        <v>511</v>
      </c>
      <c r="D2741" s="3"/>
      <c r="E2741" s="81"/>
      <c r="F2741" s="9" t="s">
        <v>510</v>
      </c>
      <c r="G2741" s="41"/>
      <c r="H2741" s="41"/>
      <c r="I2741" s="46"/>
      <c r="J2741" s="46"/>
      <c r="K2741" s="46"/>
      <c r="L2741" s="27"/>
      <c r="M2741" s="5"/>
    </row>
    <row r="2742" spans="1:13" x14ac:dyDescent="0.2">
      <c r="A2742" s="4"/>
      <c r="B2742" s="4"/>
      <c r="C2742" s="4"/>
      <c r="D2742" s="196"/>
      <c r="E2742" s="196"/>
      <c r="F2742" s="77" t="s">
        <v>275</v>
      </c>
      <c r="G2742" s="93">
        <f>SUM(G2743+G2784)</f>
        <v>94470</v>
      </c>
      <c r="H2742" s="93">
        <f>SUM(H2743+H2784)</f>
        <v>0</v>
      </c>
      <c r="I2742" s="93">
        <f>SUM(I2743+I2784)</f>
        <v>0</v>
      </c>
      <c r="J2742" s="93">
        <f>SUM(J2743+J2784)</f>
        <v>94470</v>
      </c>
      <c r="K2742" s="94">
        <f>SUM(H2742:J2742)</f>
        <v>94470</v>
      </c>
      <c r="L2742" s="95">
        <f t="shared" ref="L2742:L2785" si="343">K2742/G2742*100</f>
        <v>100</v>
      </c>
      <c r="M2742" s="93">
        <f t="shared" ref="M2742:M2785" si="344">K2742-G2742</f>
        <v>0</v>
      </c>
    </row>
    <row r="2743" spans="1:13" x14ac:dyDescent="0.2">
      <c r="A2743" s="4"/>
      <c r="B2743" s="4"/>
      <c r="C2743" s="4"/>
      <c r="D2743" s="96">
        <v>610000</v>
      </c>
      <c r="E2743" s="96"/>
      <c r="F2743" s="97" t="s">
        <v>242</v>
      </c>
      <c r="G2743" s="93">
        <f>SUM(G2744+G2756+G2757+G2783)</f>
        <v>94470</v>
      </c>
      <c r="H2743" s="93">
        <f>SUM(H2744+H2756+H2757+H2783)</f>
        <v>0</v>
      </c>
      <c r="I2743" s="93">
        <f>SUM(I2744+I2756+I2757+I2783)</f>
        <v>0</v>
      </c>
      <c r="J2743" s="93">
        <f>SUM(J2744+J2756+J2757+J2783)</f>
        <v>94470</v>
      </c>
      <c r="K2743" s="93">
        <f>SUM(K2744+K2756+K2757+K2783)</f>
        <v>94470</v>
      </c>
      <c r="L2743" s="95">
        <f t="shared" si="343"/>
        <v>100</v>
      </c>
      <c r="M2743" s="93">
        <f t="shared" si="344"/>
        <v>0</v>
      </c>
    </row>
    <row r="2744" spans="1:13" x14ac:dyDescent="0.2">
      <c r="A2744" s="4"/>
      <c r="B2744" s="4"/>
      <c r="C2744" s="4"/>
      <c r="D2744" s="9">
        <v>611000</v>
      </c>
      <c r="E2744" s="9">
        <v>1090</v>
      </c>
      <c r="F2744" s="10" t="s">
        <v>13</v>
      </c>
      <c r="G2744" s="40">
        <f>SUM(G2745+G2748)</f>
        <v>23006</v>
      </c>
      <c r="H2744" s="40">
        <f>SUM(H2745+H2748)</f>
        <v>0</v>
      </c>
      <c r="I2744" s="40">
        <f>SUM(I2745+I2748)</f>
        <v>0</v>
      </c>
      <c r="J2744" s="40">
        <f>SUM(J2745+J2748)</f>
        <v>23006</v>
      </c>
      <c r="K2744" s="47">
        <f t="shared" ref="K2744:K2790" si="345">SUM(H2744:J2744)</f>
        <v>23006</v>
      </c>
      <c r="L2744" s="101">
        <f t="shared" si="343"/>
        <v>100</v>
      </c>
      <c r="M2744" s="102">
        <f t="shared" si="344"/>
        <v>0</v>
      </c>
    </row>
    <row r="2745" spans="1:13" x14ac:dyDescent="0.2">
      <c r="A2745" s="4"/>
      <c r="B2745" s="4"/>
      <c r="C2745" s="4"/>
      <c r="D2745" s="11">
        <v>611100</v>
      </c>
      <c r="E2745" s="11"/>
      <c r="F2745" s="10" t="s">
        <v>317</v>
      </c>
      <c r="G2745" s="40">
        <f>SUM(G2746:G2747)</f>
        <v>17579</v>
      </c>
      <c r="H2745" s="40">
        <f>SUM(H2746:H2747)</f>
        <v>0</v>
      </c>
      <c r="I2745" s="40">
        <f>SUM(I2746:I2747)</f>
        <v>0</v>
      </c>
      <c r="J2745" s="40">
        <f>SUM(J2746:J2747)</f>
        <v>17579</v>
      </c>
      <c r="K2745" s="47">
        <f t="shared" si="345"/>
        <v>17579</v>
      </c>
      <c r="L2745" s="101">
        <f t="shared" si="343"/>
        <v>100</v>
      </c>
      <c r="M2745" s="102">
        <f t="shared" si="344"/>
        <v>0</v>
      </c>
    </row>
    <row r="2746" spans="1:13" x14ac:dyDescent="0.2">
      <c r="A2746" s="4"/>
      <c r="B2746" s="4"/>
      <c r="C2746" s="4"/>
      <c r="D2746" s="12">
        <v>611110</v>
      </c>
      <c r="E2746" s="12"/>
      <c r="F2746" s="5" t="s">
        <v>255</v>
      </c>
      <c r="G2746" s="41">
        <v>12130</v>
      </c>
      <c r="H2746" s="41"/>
      <c r="I2746" s="46"/>
      <c r="J2746" s="46">
        <v>12130</v>
      </c>
      <c r="K2746" s="46">
        <f t="shared" si="345"/>
        <v>12130</v>
      </c>
      <c r="L2746" s="103">
        <f t="shared" si="343"/>
        <v>100</v>
      </c>
      <c r="M2746" s="75">
        <f t="shared" si="344"/>
        <v>0</v>
      </c>
    </row>
    <row r="2747" spans="1:13" x14ac:dyDescent="0.2">
      <c r="A2747" s="4"/>
      <c r="B2747" s="4"/>
      <c r="C2747" s="4"/>
      <c r="D2747" s="12">
        <v>611130</v>
      </c>
      <c r="E2747" s="12"/>
      <c r="F2747" s="5" t="s">
        <v>14</v>
      </c>
      <c r="G2747" s="41">
        <v>5449</v>
      </c>
      <c r="H2747" s="41"/>
      <c r="I2747" s="46"/>
      <c r="J2747" s="46">
        <v>5449</v>
      </c>
      <c r="K2747" s="46">
        <f t="shared" si="345"/>
        <v>5449</v>
      </c>
      <c r="L2747" s="103">
        <f t="shared" si="343"/>
        <v>100</v>
      </c>
      <c r="M2747" s="75">
        <f t="shared" si="344"/>
        <v>0</v>
      </c>
    </row>
    <row r="2748" spans="1:13" x14ac:dyDescent="0.2">
      <c r="A2748" s="4"/>
      <c r="B2748" s="4"/>
      <c r="C2748" s="4"/>
      <c r="D2748" s="11">
        <v>611200</v>
      </c>
      <c r="E2748" s="11"/>
      <c r="F2748" s="10" t="s">
        <v>318</v>
      </c>
      <c r="G2748" s="40">
        <f>SUM(G2749:G2755)</f>
        <v>5427</v>
      </c>
      <c r="H2748" s="40">
        <f>SUM(H2749:H2755)</f>
        <v>0</v>
      </c>
      <c r="I2748" s="40">
        <f>SUM(I2749:I2755)</f>
        <v>0</v>
      </c>
      <c r="J2748" s="40">
        <f>SUM(J2749:J2755)</f>
        <v>5427</v>
      </c>
      <c r="K2748" s="47">
        <f t="shared" si="345"/>
        <v>5427</v>
      </c>
      <c r="L2748" s="101">
        <f t="shared" si="343"/>
        <v>100</v>
      </c>
      <c r="M2748" s="102">
        <f t="shared" si="344"/>
        <v>0</v>
      </c>
    </row>
    <row r="2749" spans="1:13" x14ac:dyDescent="0.2">
      <c r="A2749" s="4"/>
      <c r="B2749" s="4"/>
      <c r="C2749" s="4"/>
      <c r="D2749" s="12">
        <v>611211</v>
      </c>
      <c r="E2749" s="12"/>
      <c r="F2749" s="5" t="s">
        <v>310</v>
      </c>
      <c r="G2749" s="41">
        <v>2600</v>
      </c>
      <c r="H2749" s="41"/>
      <c r="I2749" s="46"/>
      <c r="J2749" s="46">
        <v>2600</v>
      </c>
      <c r="K2749" s="46">
        <f t="shared" si="345"/>
        <v>2600</v>
      </c>
      <c r="L2749" s="103">
        <f t="shared" si="343"/>
        <v>100</v>
      </c>
      <c r="M2749" s="75">
        <f t="shared" si="344"/>
        <v>0</v>
      </c>
    </row>
    <row r="2750" spans="1:13" x14ac:dyDescent="0.2">
      <c r="A2750" s="4"/>
      <c r="B2750" s="4"/>
      <c r="C2750" s="4"/>
      <c r="D2750" s="12">
        <v>611214</v>
      </c>
      <c r="E2750" s="12"/>
      <c r="F2750" s="5" t="s">
        <v>142</v>
      </c>
      <c r="G2750" s="41"/>
      <c r="H2750" s="41"/>
      <c r="I2750" s="46"/>
      <c r="J2750" s="46"/>
      <c r="K2750" s="46">
        <f t="shared" si="345"/>
        <v>0</v>
      </c>
      <c r="L2750" s="103" t="e">
        <f t="shared" si="343"/>
        <v>#DIV/0!</v>
      </c>
      <c r="M2750" s="75">
        <f t="shared" si="344"/>
        <v>0</v>
      </c>
    </row>
    <row r="2751" spans="1:13" x14ac:dyDescent="0.2">
      <c r="A2751" s="4"/>
      <c r="B2751" s="4"/>
      <c r="C2751" s="4"/>
      <c r="D2751" s="12">
        <v>611216</v>
      </c>
      <c r="E2751" s="12"/>
      <c r="F2751" s="5" t="s">
        <v>143</v>
      </c>
      <c r="G2751" s="41"/>
      <c r="H2751" s="41"/>
      <c r="I2751" s="46"/>
      <c r="J2751" s="46"/>
      <c r="K2751" s="46">
        <f t="shared" si="345"/>
        <v>0</v>
      </c>
      <c r="L2751" s="103" t="e">
        <f t="shared" si="343"/>
        <v>#DIV/0!</v>
      </c>
      <c r="M2751" s="75">
        <f t="shared" si="344"/>
        <v>0</v>
      </c>
    </row>
    <row r="2752" spans="1:13" x14ac:dyDescent="0.2">
      <c r="A2752" s="4"/>
      <c r="B2752" s="4"/>
      <c r="C2752" s="4"/>
      <c r="D2752" s="12">
        <v>611221</v>
      </c>
      <c r="E2752" s="12"/>
      <c r="F2752" s="5" t="s">
        <v>15</v>
      </c>
      <c r="G2752" s="41">
        <v>2048</v>
      </c>
      <c r="H2752" s="41"/>
      <c r="I2752" s="46"/>
      <c r="J2752" s="46">
        <v>2048</v>
      </c>
      <c r="K2752" s="46">
        <f t="shared" si="345"/>
        <v>2048</v>
      </c>
      <c r="L2752" s="103">
        <f t="shared" si="343"/>
        <v>100</v>
      </c>
      <c r="M2752" s="75">
        <f t="shared" si="344"/>
        <v>0</v>
      </c>
    </row>
    <row r="2753" spans="1:13" x14ac:dyDescent="0.2">
      <c r="A2753" s="4"/>
      <c r="B2753" s="4"/>
      <c r="C2753" s="4"/>
      <c r="D2753" s="4">
        <v>611224</v>
      </c>
      <c r="E2753" s="4"/>
      <c r="F2753" s="5" t="s">
        <v>16</v>
      </c>
      <c r="G2753" s="41">
        <v>779</v>
      </c>
      <c r="H2753" s="41"/>
      <c r="I2753" s="46"/>
      <c r="J2753" s="46">
        <v>779</v>
      </c>
      <c r="K2753" s="46">
        <f t="shared" si="345"/>
        <v>779</v>
      </c>
      <c r="L2753" s="103">
        <f t="shared" si="343"/>
        <v>100</v>
      </c>
      <c r="M2753" s="75">
        <f t="shared" si="344"/>
        <v>0</v>
      </c>
    </row>
    <row r="2754" spans="1:13" x14ac:dyDescent="0.2">
      <c r="A2754" s="4"/>
      <c r="B2754" s="4"/>
      <c r="C2754" s="4"/>
      <c r="D2754" s="4">
        <v>611225</v>
      </c>
      <c r="E2754" s="4"/>
      <c r="F2754" s="5" t="s">
        <v>72</v>
      </c>
      <c r="G2754" s="41"/>
      <c r="H2754" s="41"/>
      <c r="I2754" s="46"/>
      <c r="J2754" s="46"/>
      <c r="K2754" s="46">
        <f t="shared" si="345"/>
        <v>0</v>
      </c>
      <c r="L2754" s="103" t="e">
        <f t="shared" si="343"/>
        <v>#DIV/0!</v>
      </c>
      <c r="M2754" s="75">
        <f t="shared" si="344"/>
        <v>0</v>
      </c>
    </row>
    <row r="2755" spans="1:13" x14ac:dyDescent="0.2">
      <c r="A2755" s="4"/>
      <c r="B2755" s="4"/>
      <c r="C2755" s="4"/>
      <c r="D2755" s="4">
        <v>611227</v>
      </c>
      <c r="E2755" s="4"/>
      <c r="F2755" s="5" t="s">
        <v>127</v>
      </c>
      <c r="G2755" s="41"/>
      <c r="H2755" s="41"/>
      <c r="I2755" s="46"/>
      <c r="J2755" s="46"/>
      <c r="K2755" s="46">
        <f t="shared" si="345"/>
        <v>0</v>
      </c>
      <c r="L2755" s="103" t="e">
        <f t="shared" si="343"/>
        <v>#DIV/0!</v>
      </c>
      <c r="M2755" s="75">
        <f t="shared" si="344"/>
        <v>0</v>
      </c>
    </row>
    <row r="2756" spans="1:13" x14ac:dyDescent="0.2">
      <c r="A2756" s="4"/>
      <c r="B2756" s="4"/>
      <c r="C2756" s="4"/>
      <c r="D2756" s="9">
        <v>612100</v>
      </c>
      <c r="E2756" s="9">
        <v>1090</v>
      </c>
      <c r="F2756" s="10" t="s">
        <v>20</v>
      </c>
      <c r="G2756" s="40">
        <v>879</v>
      </c>
      <c r="H2756" s="40"/>
      <c r="I2756" s="47"/>
      <c r="J2756" s="47">
        <v>879</v>
      </c>
      <c r="K2756" s="47">
        <f t="shared" si="345"/>
        <v>879</v>
      </c>
      <c r="L2756" s="101">
        <f t="shared" si="343"/>
        <v>100</v>
      </c>
      <c r="M2756" s="102">
        <f t="shared" si="344"/>
        <v>0</v>
      </c>
    </row>
    <row r="2757" spans="1:13" x14ac:dyDescent="0.2">
      <c r="A2757" s="4"/>
      <c r="B2757" s="4"/>
      <c r="C2757" s="4"/>
      <c r="D2757" s="9">
        <v>613000</v>
      </c>
      <c r="E2757" s="9"/>
      <c r="F2757" s="10" t="s">
        <v>185</v>
      </c>
      <c r="G2757" s="40">
        <f>SUM(G2758+G2761+G2764+G2767+G2770+G2771+G2772+G2773)</f>
        <v>20585</v>
      </c>
      <c r="H2757" s="40">
        <f>SUM(H2758+H2761+H2764+H2767+H2770+H2771+H2772+H2773)</f>
        <v>0</v>
      </c>
      <c r="I2757" s="40">
        <f>SUM(I2758+I2761+I2764+I2767+I2770+I2771+I2772+I2773)</f>
        <v>0</v>
      </c>
      <c r="J2757" s="40">
        <f>SUM(J2758+J2761+J2764+J2767+J2770+J2771+J2772+J2773)</f>
        <v>20585</v>
      </c>
      <c r="K2757" s="47">
        <f t="shared" si="345"/>
        <v>20585</v>
      </c>
      <c r="L2757" s="101">
        <f t="shared" si="343"/>
        <v>100</v>
      </c>
      <c r="M2757" s="102">
        <f t="shared" si="344"/>
        <v>0</v>
      </c>
    </row>
    <row r="2758" spans="1:13" x14ac:dyDescent="0.2">
      <c r="A2758" s="4"/>
      <c r="B2758" s="4"/>
      <c r="C2758" s="4"/>
      <c r="D2758" s="11">
        <v>613100</v>
      </c>
      <c r="E2758" s="11"/>
      <c r="F2758" s="10" t="s">
        <v>175</v>
      </c>
      <c r="G2758" s="40">
        <f>SUM(G2759:G2760)</f>
        <v>3333</v>
      </c>
      <c r="H2758" s="40">
        <f>SUM(H2759:H2760)</f>
        <v>0</v>
      </c>
      <c r="I2758" s="40">
        <f>SUM(I2759:I2760)</f>
        <v>0</v>
      </c>
      <c r="J2758" s="40">
        <f>SUM(J2759:J2760)</f>
        <v>3333</v>
      </c>
      <c r="K2758" s="47">
        <f t="shared" si="345"/>
        <v>3333</v>
      </c>
      <c r="L2758" s="101">
        <f t="shared" si="343"/>
        <v>100</v>
      </c>
      <c r="M2758" s="102">
        <f t="shared" si="344"/>
        <v>0</v>
      </c>
    </row>
    <row r="2759" spans="1:13" x14ac:dyDescent="0.2">
      <c r="A2759" s="4"/>
      <c r="B2759" s="4"/>
      <c r="C2759" s="4"/>
      <c r="D2759" s="4">
        <v>613110</v>
      </c>
      <c r="E2759" s="4">
        <v>1090</v>
      </c>
      <c r="F2759" s="5" t="s">
        <v>174</v>
      </c>
      <c r="G2759" s="41"/>
      <c r="H2759" s="41"/>
      <c r="I2759" s="46">
        <v>0</v>
      </c>
      <c r="J2759" s="46"/>
      <c r="K2759" s="46">
        <f t="shared" si="345"/>
        <v>0</v>
      </c>
      <c r="L2759" s="103" t="e">
        <f t="shared" si="343"/>
        <v>#DIV/0!</v>
      </c>
      <c r="M2759" s="75">
        <f t="shared" si="344"/>
        <v>0</v>
      </c>
    </row>
    <row r="2760" spans="1:13" x14ac:dyDescent="0.2">
      <c r="A2760" s="4"/>
      <c r="B2760" s="4"/>
      <c r="C2760" s="4"/>
      <c r="D2760" s="4">
        <v>613120</v>
      </c>
      <c r="E2760" s="4">
        <v>1090</v>
      </c>
      <c r="F2760" s="5" t="s">
        <v>22</v>
      </c>
      <c r="G2760" s="41">
        <v>3333</v>
      </c>
      <c r="H2760" s="41"/>
      <c r="I2760" s="46">
        <v>0</v>
      </c>
      <c r="J2760" s="46">
        <v>3333</v>
      </c>
      <c r="K2760" s="46">
        <f t="shared" si="345"/>
        <v>3333</v>
      </c>
      <c r="L2760" s="103">
        <f t="shared" si="343"/>
        <v>100</v>
      </c>
      <c r="M2760" s="75">
        <f t="shared" si="344"/>
        <v>0</v>
      </c>
    </row>
    <row r="2761" spans="1:13" x14ac:dyDescent="0.2">
      <c r="A2761" s="4"/>
      <c r="B2761" s="4"/>
      <c r="C2761" s="4"/>
      <c r="D2761" s="11">
        <v>613200</v>
      </c>
      <c r="E2761" s="11"/>
      <c r="F2761" s="10" t="s">
        <v>186</v>
      </c>
      <c r="G2761" s="40">
        <f>SUM(G2762:G2763)</f>
        <v>0</v>
      </c>
      <c r="H2761" s="40">
        <f>SUM(H2762:H2763)</f>
        <v>0</v>
      </c>
      <c r="I2761" s="40">
        <f>SUM(I2762:I2763)</f>
        <v>0</v>
      </c>
      <c r="J2761" s="40">
        <f>SUM(J2762:J2763)</f>
        <v>0</v>
      </c>
      <c r="K2761" s="47">
        <f t="shared" si="345"/>
        <v>0</v>
      </c>
      <c r="L2761" s="101" t="e">
        <f t="shared" si="343"/>
        <v>#DIV/0!</v>
      </c>
      <c r="M2761" s="102">
        <f t="shared" si="344"/>
        <v>0</v>
      </c>
    </row>
    <row r="2762" spans="1:13" x14ac:dyDescent="0.2">
      <c r="A2762" s="4"/>
      <c r="B2762" s="4"/>
      <c r="C2762" s="4"/>
      <c r="D2762" s="4">
        <v>613211</v>
      </c>
      <c r="E2762" s="4"/>
      <c r="F2762" s="5" t="s">
        <v>187</v>
      </c>
      <c r="G2762" s="41"/>
      <c r="H2762" s="41"/>
      <c r="I2762" s="46"/>
      <c r="J2762" s="46"/>
      <c r="K2762" s="46">
        <f t="shared" si="345"/>
        <v>0</v>
      </c>
      <c r="L2762" s="103" t="e">
        <f t="shared" si="343"/>
        <v>#DIV/0!</v>
      </c>
      <c r="M2762" s="75">
        <f t="shared" si="344"/>
        <v>0</v>
      </c>
    </row>
    <row r="2763" spans="1:13" x14ac:dyDescent="0.2">
      <c r="A2763" s="4"/>
      <c r="B2763" s="4"/>
      <c r="C2763" s="4"/>
      <c r="D2763" s="4">
        <v>613212</v>
      </c>
      <c r="E2763" s="4"/>
      <c r="F2763" s="5" t="s">
        <v>188</v>
      </c>
      <c r="G2763" s="41"/>
      <c r="H2763" s="41"/>
      <c r="I2763" s="46"/>
      <c r="J2763" s="46"/>
      <c r="K2763" s="46">
        <f t="shared" si="345"/>
        <v>0</v>
      </c>
      <c r="L2763" s="103" t="e">
        <f t="shared" si="343"/>
        <v>#DIV/0!</v>
      </c>
      <c r="M2763" s="75">
        <f t="shared" si="344"/>
        <v>0</v>
      </c>
    </row>
    <row r="2764" spans="1:13" x14ac:dyDescent="0.2">
      <c r="A2764" s="4"/>
      <c r="B2764" s="4"/>
      <c r="C2764" s="4"/>
      <c r="D2764" s="11">
        <v>613300</v>
      </c>
      <c r="E2764" s="11"/>
      <c r="F2764" s="10" t="s">
        <v>319</v>
      </c>
      <c r="G2764" s="40">
        <f>SUM(G2765:G2766)</f>
        <v>0</v>
      </c>
      <c r="H2764" s="40">
        <f>SUM(H2765:H2766)</f>
        <v>0</v>
      </c>
      <c r="I2764" s="40">
        <f>SUM(I2765:I2766)</f>
        <v>0</v>
      </c>
      <c r="J2764" s="40">
        <f>SUM(J2765:J2766)</f>
        <v>0</v>
      </c>
      <c r="K2764" s="47">
        <f t="shared" si="345"/>
        <v>0</v>
      </c>
      <c r="L2764" s="101" t="e">
        <f t="shared" si="343"/>
        <v>#DIV/0!</v>
      </c>
      <c r="M2764" s="102">
        <f t="shared" si="344"/>
        <v>0</v>
      </c>
    </row>
    <row r="2765" spans="1:13" x14ac:dyDescent="0.2">
      <c r="A2765" s="4"/>
      <c r="B2765" s="4"/>
      <c r="C2765" s="4"/>
      <c r="D2765" s="4">
        <v>613321</v>
      </c>
      <c r="E2765" s="4"/>
      <c r="F2765" s="5" t="s">
        <v>189</v>
      </c>
      <c r="G2765" s="41"/>
      <c r="H2765" s="41"/>
      <c r="I2765" s="46"/>
      <c r="J2765" s="46"/>
      <c r="K2765" s="46">
        <f t="shared" si="345"/>
        <v>0</v>
      </c>
      <c r="L2765" s="103" t="e">
        <f t="shared" si="343"/>
        <v>#DIV/0!</v>
      </c>
      <c r="M2765" s="75">
        <f t="shared" si="344"/>
        <v>0</v>
      </c>
    </row>
    <row r="2766" spans="1:13" x14ac:dyDescent="0.2">
      <c r="A2766" s="4"/>
      <c r="B2766" s="4"/>
      <c r="C2766" s="4"/>
      <c r="D2766" s="4">
        <v>613311</v>
      </c>
      <c r="E2766" s="4"/>
      <c r="F2766" s="5" t="s">
        <v>206</v>
      </c>
      <c r="G2766" s="41"/>
      <c r="H2766" s="41">
        <v>0</v>
      </c>
      <c r="I2766" s="46"/>
      <c r="J2766" s="46"/>
      <c r="K2766" s="46">
        <f t="shared" si="345"/>
        <v>0</v>
      </c>
      <c r="L2766" s="103" t="e">
        <f t="shared" si="343"/>
        <v>#DIV/0!</v>
      </c>
      <c r="M2766" s="75">
        <f t="shared" si="344"/>
        <v>0</v>
      </c>
    </row>
    <row r="2767" spans="1:13" x14ac:dyDescent="0.2">
      <c r="A2767" s="4"/>
      <c r="B2767" s="4"/>
      <c r="C2767" s="4"/>
      <c r="D2767" s="11">
        <v>613400</v>
      </c>
      <c r="E2767" s="11"/>
      <c r="F2767" s="10" t="s">
        <v>190</v>
      </c>
      <c r="G2767" s="40">
        <f>SUM(G2768:G2769)</f>
        <v>3333</v>
      </c>
      <c r="H2767" s="40">
        <f>SUM(H2768:H2769)</f>
        <v>0</v>
      </c>
      <c r="I2767" s="40">
        <f>SUM(I2768:I2769)</f>
        <v>0</v>
      </c>
      <c r="J2767" s="40">
        <f>SUM(J2768:J2769)</f>
        <v>3333</v>
      </c>
      <c r="K2767" s="47">
        <f t="shared" si="345"/>
        <v>3333</v>
      </c>
      <c r="L2767" s="101">
        <f t="shared" si="343"/>
        <v>100</v>
      </c>
      <c r="M2767" s="102">
        <f t="shared" si="344"/>
        <v>0</v>
      </c>
    </row>
    <row r="2768" spans="1:13" x14ac:dyDescent="0.2">
      <c r="A2768" s="5"/>
      <c r="B2768" s="4"/>
      <c r="C2768" s="4"/>
      <c r="D2768" s="4">
        <v>613410</v>
      </c>
      <c r="E2768" s="4">
        <v>1090</v>
      </c>
      <c r="F2768" s="5" t="s">
        <v>191</v>
      </c>
      <c r="G2768" s="182">
        <v>3333</v>
      </c>
      <c r="H2768" s="182"/>
      <c r="I2768" s="46">
        <v>0</v>
      </c>
      <c r="J2768" s="46">
        <v>3333</v>
      </c>
      <c r="K2768" s="46">
        <f t="shared" si="345"/>
        <v>3333</v>
      </c>
      <c r="L2768" s="104">
        <f t="shared" si="343"/>
        <v>100</v>
      </c>
      <c r="M2768" s="75">
        <f t="shared" si="344"/>
        <v>0</v>
      </c>
    </row>
    <row r="2769" spans="1:13" x14ac:dyDescent="0.2">
      <c r="A2769" s="5"/>
      <c r="B2769" s="5"/>
      <c r="C2769" s="4"/>
      <c r="D2769" s="4">
        <v>613430</v>
      </c>
      <c r="E2769" s="4"/>
      <c r="F2769" s="5" t="s">
        <v>192</v>
      </c>
      <c r="G2769" s="41"/>
      <c r="H2769" s="41"/>
      <c r="I2769" s="46"/>
      <c r="J2769" s="46"/>
      <c r="K2769" s="46">
        <f t="shared" si="345"/>
        <v>0</v>
      </c>
      <c r="L2769" s="103" t="e">
        <f t="shared" si="343"/>
        <v>#DIV/0!</v>
      </c>
      <c r="M2769" s="75">
        <f t="shared" si="344"/>
        <v>0</v>
      </c>
    </row>
    <row r="2770" spans="1:13" x14ac:dyDescent="0.2">
      <c r="A2770" s="85"/>
      <c r="B2770" s="5"/>
      <c r="C2770" s="4"/>
      <c r="D2770" s="11">
        <v>613500</v>
      </c>
      <c r="E2770" s="11"/>
      <c r="F2770" s="10" t="s">
        <v>26</v>
      </c>
      <c r="G2770" s="40"/>
      <c r="H2770" s="40"/>
      <c r="I2770" s="47"/>
      <c r="J2770" s="47"/>
      <c r="K2770" s="47">
        <f t="shared" si="345"/>
        <v>0</v>
      </c>
      <c r="L2770" s="101" t="e">
        <f t="shared" si="343"/>
        <v>#DIV/0!</v>
      </c>
      <c r="M2770" s="102">
        <f t="shared" si="344"/>
        <v>0</v>
      </c>
    </row>
    <row r="2771" spans="1:13" x14ac:dyDescent="0.2">
      <c r="A2771" s="3"/>
      <c r="B2771" s="85"/>
      <c r="C2771" s="4"/>
      <c r="D2771" s="11">
        <v>613700</v>
      </c>
      <c r="E2771" s="11"/>
      <c r="F2771" s="10" t="s">
        <v>28</v>
      </c>
      <c r="G2771" s="40"/>
      <c r="H2771" s="40"/>
      <c r="I2771" s="47"/>
      <c r="J2771" s="47"/>
      <c r="K2771" s="47">
        <f t="shared" si="345"/>
        <v>0</v>
      </c>
      <c r="L2771" s="101" t="e">
        <f t="shared" si="343"/>
        <v>#DIV/0!</v>
      </c>
      <c r="M2771" s="102">
        <f t="shared" si="344"/>
        <v>0</v>
      </c>
    </row>
    <row r="2772" spans="1:13" x14ac:dyDescent="0.2">
      <c r="A2772" s="4"/>
      <c r="B2772" s="5"/>
      <c r="C2772" s="4"/>
      <c r="D2772" s="11">
        <v>613800</v>
      </c>
      <c r="E2772" s="11"/>
      <c r="F2772" s="10" t="s">
        <v>201</v>
      </c>
      <c r="G2772" s="40"/>
      <c r="H2772" s="40"/>
      <c r="I2772" s="47"/>
      <c r="J2772" s="47"/>
      <c r="K2772" s="47">
        <f t="shared" si="345"/>
        <v>0</v>
      </c>
      <c r="L2772" s="101" t="e">
        <f t="shared" si="343"/>
        <v>#DIV/0!</v>
      </c>
      <c r="M2772" s="102">
        <f t="shared" si="344"/>
        <v>0</v>
      </c>
    </row>
    <row r="2773" spans="1:13" ht="33.75" x14ac:dyDescent="0.2">
      <c r="A2773" s="4"/>
      <c r="B2773" s="81"/>
      <c r="C2773" s="4"/>
      <c r="D2773" s="11">
        <v>613900</v>
      </c>
      <c r="E2773" s="11">
        <v>1090</v>
      </c>
      <c r="F2773" s="14" t="s">
        <v>284</v>
      </c>
      <c r="G2773" s="40">
        <f>SUM(G2774:G2782)</f>
        <v>13919</v>
      </c>
      <c r="H2773" s="40">
        <f>SUM(H2774:H2782)</f>
        <v>0</v>
      </c>
      <c r="I2773" s="40">
        <f>SUM(I2774:I2782)</f>
        <v>0</v>
      </c>
      <c r="J2773" s="40">
        <f>SUM(J2774:J2782)</f>
        <v>13919</v>
      </c>
      <c r="K2773" s="47">
        <f t="shared" si="345"/>
        <v>13919</v>
      </c>
      <c r="L2773" s="101">
        <f t="shared" si="343"/>
        <v>100</v>
      </c>
      <c r="M2773" s="102">
        <f t="shared" si="344"/>
        <v>0</v>
      </c>
    </row>
    <row r="2774" spans="1:13" s="241" customFormat="1" x14ac:dyDescent="0.2">
      <c r="A2774" s="4"/>
      <c r="B2774" s="4"/>
      <c r="C2774" s="4"/>
      <c r="D2774" s="4">
        <v>613910</v>
      </c>
      <c r="E2774" s="4"/>
      <c r="F2774" s="5" t="s">
        <v>202</v>
      </c>
      <c r="G2774" s="41"/>
      <c r="H2774" s="41"/>
      <c r="I2774" s="46"/>
      <c r="J2774" s="46">
        <v>0</v>
      </c>
      <c r="K2774" s="46">
        <f t="shared" si="345"/>
        <v>0</v>
      </c>
      <c r="L2774" s="103" t="e">
        <f t="shared" si="343"/>
        <v>#DIV/0!</v>
      </c>
      <c r="M2774" s="75">
        <f t="shared" si="344"/>
        <v>0</v>
      </c>
    </row>
    <row r="2775" spans="1:13" x14ac:dyDescent="0.2">
      <c r="A2775" s="4"/>
      <c r="B2775" s="4"/>
      <c r="C2775" s="4"/>
      <c r="D2775" s="4">
        <v>613914</v>
      </c>
      <c r="E2775" s="4"/>
      <c r="F2775" s="5" t="s">
        <v>195</v>
      </c>
      <c r="G2775" s="41">
        <v>0</v>
      </c>
      <c r="H2775" s="41"/>
      <c r="I2775" s="46"/>
      <c r="J2775" s="46">
        <v>0</v>
      </c>
      <c r="K2775" s="46">
        <f t="shared" si="345"/>
        <v>0</v>
      </c>
      <c r="L2775" s="103" t="e">
        <f t="shared" si="343"/>
        <v>#DIV/0!</v>
      </c>
      <c r="M2775" s="75">
        <f t="shared" si="344"/>
        <v>0</v>
      </c>
    </row>
    <row r="2776" spans="1:13" x14ac:dyDescent="0.2">
      <c r="A2776" s="4"/>
      <c r="B2776" s="4"/>
      <c r="C2776" s="4"/>
      <c r="D2776" s="4">
        <v>613920</v>
      </c>
      <c r="E2776" s="4"/>
      <c r="F2776" s="5" t="s">
        <v>196</v>
      </c>
      <c r="G2776" s="41"/>
      <c r="H2776" s="41"/>
      <c r="I2776" s="46"/>
      <c r="J2776" s="46">
        <v>0</v>
      </c>
      <c r="K2776" s="46">
        <f t="shared" si="345"/>
        <v>0</v>
      </c>
      <c r="L2776" s="103" t="e">
        <f t="shared" si="343"/>
        <v>#DIV/0!</v>
      </c>
      <c r="M2776" s="75">
        <f t="shared" si="344"/>
        <v>0</v>
      </c>
    </row>
    <row r="2777" spans="1:13" x14ac:dyDescent="0.2">
      <c r="A2777" s="4"/>
      <c r="B2777" s="4"/>
      <c r="C2777" s="4"/>
      <c r="D2777" s="4">
        <v>613937</v>
      </c>
      <c r="E2777" s="4"/>
      <c r="F2777" s="5" t="s">
        <v>134</v>
      </c>
      <c r="G2777" s="41"/>
      <c r="H2777" s="41"/>
      <c r="I2777" s="46"/>
      <c r="J2777" s="46"/>
      <c r="K2777" s="46">
        <f t="shared" si="345"/>
        <v>0</v>
      </c>
      <c r="L2777" s="103" t="e">
        <f t="shared" si="343"/>
        <v>#DIV/0!</v>
      </c>
      <c r="M2777" s="75">
        <f t="shared" si="344"/>
        <v>0</v>
      </c>
    </row>
    <row r="2778" spans="1:13" x14ac:dyDescent="0.2">
      <c r="A2778" s="4"/>
      <c r="B2778" s="4"/>
      <c r="C2778" s="4"/>
      <c r="D2778" s="18">
        <v>613974</v>
      </c>
      <c r="E2778" s="18"/>
      <c r="F2778" s="1" t="s">
        <v>250</v>
      </c>
      <c r="G2778" s="41"/>
      <c r="H2778" s="41"/>
      <c r="I2778" s="46"/>
      <c r="J2778" s="46">
        <v>0</v>
      </c>
      <c r="K2778" s="46">
        <f t="shared" si="345"/>
        <v>0</v>
      </c>
      <c r="L2778" s="103" t="e">
        <f t="shared" si="343"/>
        <v>#DIV/0!</v>
      </c>
      <c r="M2778" s="75">
        <f t="shared" si="344"/>
        <v>0</v>
      </c>
    </row>
    <row r="2779" spans="1:13" ht="22.5" x14ac:dyDescent="0.2">
      <c r="A2779" s="4"/>
      <c r="B2779" s="4"/>
      <c r="C2779" s="4"/>
      <c r="D2779" s="4">
        <v>613976</v>
      </c>
      <c r="E2779" s="4"/>
      <c r="F2779" s="1" t="s">
        <v>322</v>
      </c>
      <c r="G2779" s="41">
        <v>11735</v>
      </c>
      <c r="H2779" s="41"/>
      <c r="I2779" s="46"/>
      <c r="J2779" s="46">
        <v>11735</v>
      </c>
      <c r="K2779" s="46">
        <f t="shared" si="345"/>
        <v>11735</v>
      </c>
      <c r="L2779" s="103">
        <f t="shared" si="343"/>
        <v>100</v>
      </c>
      <c r="M2779" s="75">
        <f t="shared" si="344"/>
        <v>0</v>
      </c>
    </row>
    <row r="2780" spans="1:13" x14ac:dyDescent="0.2">
      <c r="A2780" s="4"/>
      <c r="B2780" s="4"/>
      <c r="C2780" s="4"/>
      <c r="D2780" s="4">
        <v>613980</v>
      </c>
      <c r="E2780" s="4"/>
      <c r="F2780" s="1" t="s">
        <v>261</v>
      </c>
      <c r="G2780" s="41">
        <v>2065</v>
      </c>
      <c r="H2780" s="41"/>
      <c r="I2780" s="46"/>
      <c r="J2780" s="46">
        <v>2065</v>
      </c>
      <c r="K2780" s="46">
        <f t="shared" si="345"/>
        <v>2065</v>
      </c>
      <c r="L2780" s="103">
        <f t="shared" si="343"/>
        <v>100</v>
      </c>
      <c r="M2780" s="75">
        <f t="shared" si="344"/>
        <v>0</v>
      </c>
    </row>
    <row r="2781" spans="1:13" ht="22.5" x14ac:dyDescent="0.2">
      <c r="A2781" s="4"/>
      <c r="B2781" s="4"/>
      <c r="C2781" s="4"/>
      <c r="D2781" s="4">
        <v>613983</v>
      </c>
      <c r="E2781" s="4"/>
      <c r="F2781" s="1" t="s">
        <v>252</v>
      </c>
      <c r="G2781" s="41">
        <v>119</v>
      </c>
      <c r="H2781" s="41"/>
      <c r="I2781" s="46"/>
      <c r="J2781" s="46">
        <v>119</v>
      </c>
      <c r="K2781" s="46">
        <f t="shared" si="345"/>
        <v>119</v>
      </c>
      <c r="L2781" s="103">
        <f t="shared" si="343"/>
        <v>100</v>
      </c>
      <c r="M2781" s="75">
        <f t="shared" si="344"/>
        <v>0</v>
      </c>
    </row>
    <row r="2782" spans="1:13" ht="12.75" customHeight="1" x14ac:dyDescent="0.2">
      <c r="A2782" s="4"/>
      <c r="B2782" s="4"/>
      <c r="C2782" s="4"/>
      <c r="D2782" s="4">
        <v>613990</v>
      </c>
      <c r="E2782" s="4"/>
      <c r="F2782" s="1" t="s">
        <v>67</v>
      </c>
      <c r="G2782" s="41"/>
      <c r="H2782" s="41"/>
      <c r="I2782" s="46"/>
      <c r="J2782" s="46"/>
      <c r="K2782" s="46">
        <f t="shared" si="345"/>
        <v>0</v>
      </c>
      <c r="L2782" s="103" t="e">
        <f t="shared" si="343"/>
        <v>#DIV/0!</v>
      </c>
      <c r="M2782" s="75">
        <f t="shared" si="344"/>
        <v>0</v>
      </c>
    </row>
    <row r="2783" spans="1:13" ht="14.25" customHeight="1" x14ac:dyDescent="0.2">
      <c r="A2783" s="4"/>
      <c r="B2783" s="77"/>
      <c r="C2783" s="77"/>
      <c r="D2783" s="77">
        <v>614810</v>
      </c>
      <c r="E2783" s="278" t="s">
        <v>434</v>
      </c>
      <c r="F2783" s="216" t="s">
        <v>509</v>
      </c>
      <c r="G2783" s="102">
        <v>50000</v>
      </c>
      <c r="H2783" s="102">
        <v>0</v>
      </c>
      <c r="I2783" s="240"/>
      <c r="J2783" s="240">
        <v>50000</v>
      </c>
      <c r="K2783" s="240">
        <f t="shared" si="345"/>
        <v>50000</v>
      </c>
      <c r="L2783" s="101">
        <f t="shared" si="343"/>
        <v>100</v>
      </c>
      <c r="M2783" s="102">
        <f t="shared" si="344"/>
        <v>0</v>
      </c>
    </row>
    <row r="2784" spans="1:13" ht="15.6" customHeight="1" x14ac:dyDescent="0.2">
      <c r="A2784" s="4"/>
      <c r="B2784" s="4"/>
      <c r="C2784" s="4"/>
      <c r="D2784" s="64">
        <v>820000</v>
      </c>
      <c r="E2784" s="64"/>
      <c r="F2784" s="65" t="s">
        <v>240</v>
      </c>
      <c r="G2784" s="7">
        <f>SUM(G2785:G2789)</f>
        <v>0</v>
      </c>
      <c r="H2784" s="7">
        <f>SUM(H2785:H2789)</f>
        <v>0</v>
      </c>
      <c r="I2784" s="7">
        <f>SUM(I2785:I2789)</f>
        <v>0</v>
      </c>
      <c r="J2784" s="7">
        <f>SUM(J2785:J2789)</f>
        <v>0</v>
      </c>
      <c r="K2784" s="84">
        <f t="shared" si="345"/>
        <v>0</v>
      </c>
      <c r="L2784" s="95" t="e">
        <f t="shared" si="343"/>
        <v>#DIV/0!</v>
      </c>
      <c r="M2784" s="93">
        <f t="shared" si="344"/>
        <v>0</v>
      </c>
    </row>
    <row r="2785" spans="1:13" x14ac:dyDescent="0.2">
      <c r="A2785" s="4"/>
      <c r="B2785" s="4"/>
      <c r="C2785" s="4"/>
      <c r="D2785" s="4">
        <v>821310</v>
      </c>
      <c r="E2785" s="4">
        <v>1090</v>
      </c>
      <c r="F2785" s="5" t="s">
        <v>229</v>
      </c>
      <c r="G2785" s="41"/>
      <c r="H2785" s="41"/>
      <c r="I2785" s="46"/>
      <c r="J2785" s="46"/>
      <c r="K2785" s="46">
        <f t="shared" si="345"/>
        <v>0</v>
      </c>
      <c r="L2785" s="74" t="e">
        <f t="shared" si="343"/>
        <v>#DIV/0!</v>
      </c>
      <c r="M2785" s="41">
        <f t="shared" si="344"/>
        <v>0</v>
      </c>
    </row>
    <row r="2786" spans="1:13" ht="22.9" customHeight="1" x14ac:dyDescent="0.2">
      <c r="A2786" s="4"/>
      <c r="B2786" s="4"/>
      <c r="C2786" s="4"/>
      <c r="D2786" s="4">
        <v>821400</v>
      </c>
      <c r="E2786" s="4">
        <v>1090</v>
      </c>
      <c r="F2786" s="1" t="s">
        <v>234</v>
      </c>
      <c r="G2786" s="41"/>
      <c r="H2786" s="41"/>
      <c r="I2786" s="46"/>
      <c r="J2786" s="46"/>
      <c r="K2786" s="46">
        <f t="shared" si="345"/>
        <v>0</v>
      </c>
      <c r="L2786" s="74"/>
      <c r="M2786" s="41"/>
    </row>
    <row r="2787" spans="1:13" ht="20.25" customHeight="1" x14ac:dyDescent="0.2">
      <c r="A2787" s="4"/>
      <c r="B2787" s="4"/>
      <c r="C2787" s="4"/>
      <c r="D2787" s="4">
        <v>821320</v>
      </c>
      <c r="E2787" s="4"/>
      <c r="F2787" s="5" t="s">
        <v>230</v>
      </c>
      <c r="G2787" s="41"/>
      <c r="H2787" s="41"/>
      <c r="I2787" s="46"/>
      <c r="J2787" s="46"/>
      <c r="K2787" s="46">
        <f t="shared" si="345"/>
        <v>0</v>
      </c>
      <c r="L2787" s="74" t="e">
        <f>K2787/G2787*100</f>
        <v>#DIV/0!</v>
      </c>
      <c r="M2787" s="41">
        <f>K2787-G2787</f>
        <v>0</v>
      </c>
    </row>
    <row r="2788" spans="1:13" x14ac:dyDescent="0.2">
      <c r="A2788" s="4"/>
      <c r="B2788" s="4"/>
      <c r="C2788" s="4"/>
      <c r="D2788" s="4">
        <v>821500</v>
      </c>
      <c r="E2788" s="4">
        <v>1090</v>
      </c>
      <c r="F2788" s="5" t="s">
        <v>79</v>
      </c>
      <c r="G2788" s="41"/>
      <c r="H2788" s="41"/>
      <c r="I2788" s="46"/>
      <c r="J2788" s="46"/>
      <c r="K2788" s="46">
        <f t="shared" si="345"/>
        <v>0</v>
      </c>
      <c r="L2788" s="74" t="e">
        <f>K2788/G2788*100</f>
        <v>#DIV/0!</v>
      </c>
      <c r="M2788" s="41">
        <f>K2788-G2788</f>
        <v>0</v>
      </c>
    </row>
    <row r="2789" spans="1:13" x14ac:dyDescent="0.2">
      <c r="A2789" s="4"/>
      <c r="B2789" s="4"/>
      <c r="C2789" s="4"/>
      <c r="D2789" s="4">
        <v>821600</v>
      </c>
      <c r="E2789" s="4"/>
      <c r="F2789" s="5" t="s">
        <v>237</v>
      </c>
      <c r="G2789" s="41"/>
      <c r="H2789" s="41"/>
      <c r="I2789" s="46"/>
      <c r="J2789" s="46">
        <v>0</v>
      </c>
      <c r="K2789" s="46">
        <f t="shared" si="345"/>
        <v>0</v>
      </c>
      <c r="L2789" s="74" t="e">
        <f>K2789/G2789*100</f>
        <v>#DIV/0!</v>
      </c>
      <c r="M2789" s="41">
        <f>K2789-G2789</f>
        <v>0</v>
      </c>
    </row>
    <row r="2790" spans="1:13" x14ac:dyDescent="0.2">
      <c r="A2790" s="4"/>
      <c r="B2790" s="4"/>
      <c r="C2790" s="4"/>
      <c r="D2790" s="4"/>
      <c r="E2790" s="4"/>
      <c r="F2790" s="2" t="s">
        <v>46</v>
      </c>
      <c r="G2790" s="89">
        <v>1</v>
      </c>
      <c r="H2790" s="89">
        <v>1</v>
      </c>
      <c r="I2790" s="90">
        <v>0</v>
      </c>
      <c r="J2790" s="90">
        <v>0</v>
      </c>
      <c r="K2790" s="84">
        <f t="shared" si="345"/>
        <v>1</v>
      </c>
      <c r="L2790" s="95">
        <f>K2790/G2790*100</f>
        <v>100</v>
      </c>
      <c r="M2790" s="93">
        <f>K2790-G2790</f>
        <v>0</v>
      </c>
    </row>
    <row r="2791" spans="1:13" x14ac:dyDescent="0.2">
      <c r="A2791" s="242"/>
      <c r="B2791" s="212"/>
      <c r="C2791" s="212"/>
      <c r="F2791" s="21"/>
      <c r="G2791" s="51"/>
      <c r="H2791" s="51"/>
      <c r="I2791" s="51"/>
      <c r="J2791" s="51"/>
      <c r="K2791" s="51"/>
      <c r="L2791" s="31"/>
      <c r="M2791" s="22"/>
    </row>
    <row r="2831" ht="12.75" customHeight="1" x14ac:dyDescent="0.2"/>
  </sheetData>
  <mergeCells count="266">
    <mergeCell ref="H567:H568"/>
    <mergeCell ref="I567:I568"/>
    <mergeCell ref="J567:J568"/>
    <mergeCell ref="K567:K568"/>
    <mergeCell ref="G792:G793"/>
    <mergeCell ref="H792:H793"/>
    <mergeCell ref="I792:I793"/>
    <mergeCell ref="J792:J793"/>
    <mergeCell ref="K792:K793"/>
    <mergeCell ref="H741:H742"/>
    <mergeCell ref="I741:I742"/>
    <mergeCell ref="J741:J742"/>
    <mergeCell ref="K741:K742"/>
    <mergeCell ref="H625:H626"/>
    <mergeCell ref="I625:I626"/>
    <mergeCell ref="J625:J626"/>
    <mergeCell ref="K625:K626"/>
    <mergeCell ref="H684:H685"/>
    <mergeCell ref="I684:I685"/>
    <mergeCell ref="J684:J685"/>
    <mergeCell ref="K684:K685"/>
    <mergeCell ref="H2499:H2500"/>
    <mergeCell ref="I2499:I2500"/>
    <mergeCell ref="J2499:J2500"/>
    <mergeCell ref="K2499:K2500"/>
    <mergeCell ref="H2557:H2558"/>
    <mergeCell ref="I2557:I2558"/>
    <mergeCell ref="J2557:J2558"/>
    <mergeCell ref="K2557:K2558"/>
    <mergeCell ref="H2384:H2385"/>
    <mergeCell ref="I2384:I2385"/>
    <mergeCell ref="J2384:J2385"/>
    <mergeCell ref="K2384:K2385"/>
    <mergeCell ref="H2435:H2436"/>
    <mergeCell ref="I2435:I2436"/>
    <mergeCell ref="J2435:J2436"/>
    <mergeCell ref="K2435:K2436"/>
    <mergeCell ref="J1951:J1952"/>
    <mergeCell ref="K1951:K1952"/>
    <mergeCell ref="H2275:H2276"/>
    <mergeCell ref="I2275:I2276"/>
    <mergeCell ref="J2275:J2276"/>
    <mergeCell ref="K2275:K2276"/>
    <mergeCell ref="H2331:H2332"/>
    <mergeCell ref="I2331:I2332"/>
    <mergeCell ref="J2331:J2332"/>
    <mergeCell ref="K2331:K2332"/>
    <mergeCell ref="H2137:H2138"/>
    <mergeCell ref="I2137:I2138"/>
    <mergeCell ref="J2137:J2138"/>
    <mergeCell ref="K2137:K2138"/>
    <mergeCell ref="H2214:H2215"/>
    <mergeCell ref="I2214:I2215"/>
    <mergeCell ref="J2214:J2215"/>
    <mergeCell ref="K2214:K2215"/>
    <mergeCell ref="H1739:H1740"/>
    <mergeCell ref="I1739:I1740"/>
    <mergeCell ref="J1739:J1740"/>
    <mergeCell ref="K1739:K1740"/>
    <mergeCell ref="H1792:H1793"/>
    <mergeCell ref="I1792:I1793"/>
    <mergeCell ref="J1792:J1793"/>
    <mergeCell ref="K1792:K1793"/>
    <mergeCell ref="H1636:H1637"/>
    <mergeCell ref="I1636:I1637"/>
    <mergeCell ref="J1636:J1637"/>
    <mergeCell ref="K1636:K1637"/>
    <mergeCell ref="H1689:H1690"/>
    <mergeCell ref="I1689:I1690"/>
    <mergeCell ref="J1689:J1690"/>
    <mergeCell ref="K1689:K1690"/>
    <mergeCell ref="H1533:H1534"/>
    <mergeCell ref="I1533:I1534"/>
    <mergeCell ref="J1533:J1534"/>
    <mergeCell ref="K1533:K1534"/>
    <mergeCell ref="H1586:H1587"/>
    <mergeCell ref="I1586:I1587"/>
    <mergeCell ref="J1586:J1587"/>
    <mergeCell ref="K1586:K1587"/>
    <mergeCell ref="H1426:H1427"/>
    <mergeCell ref="I1426:I1427"/>
    <mergeCell ref="J1426:J1427"/>
    <mergeCell ref="K1426:K1427"/>
    <mergeCell ref="H1480:H1481"/>
    <mergeCell ref="I1480:I1481"/>
    <mergeCell ref="J1480:J1481"/>
    <mergeCell ref="K1480:K1481"/>
    <mergeCell ref="H1396:H1397"/>
    <mergeCell ref="I1396:I1397"/>
    <mergeCell ref="J1396:J1397"/>
    <mergeCell ref="K1396:K1397"/>
    <mergeCell ref="J1367:J1368"/>
    <mergeCell ref="K1367:K1368"/>
    <mergeCell ref="H1367:H1368"/>
    <mergeCell ref="I1367:I1368"/>
    <mergeCell ref="H1308:H1309"/>
    <mergeCell ref="I1308:I1309"/>
    <mergeCell ref="J1308:J1309"/>
    <mergeCell ref="K1308:K1309"/>
    <mergeCell ref="H1338:H1339"/>
    <mergeCell ref="I1338:I1339"/>
    <mergeCell ref="J1338:J1339"/>
    <mergeCell ref="K1338:K1339"/>
    <mergeCell ref="H1248:H1249"/>
    <mergeCell ref="I1248:I1249"/>
    <mergeCell ref="J1248:J1249"/>
    <mergeCell ref="K1248:K1249"/>
    <mergeCell ref="H1278:H1279"/>
    <mergeCell ref="I1278:I1279"/>
    <mergeCell ref="J1278:J1279"/>
    <mergeCell ref="K1278:K1279"/>
    <mergeCell ref="H1187:H1188"/>
    <mergeCell ref="I1187:I1188"/>
    <mergeCell ref="J1187:J1188"/>
    <mergeCell ref="K1187:K1188"/>
    <mergeCell ref="H1217:H1218"/>
    <mergeCell ref="I1217:I1218"/>
    <mergeCell ref="J1217:J1218"/>
    <mergeCell ref="K1217:K1218"/>
    <mergeCell ref="H1126:H1127"/>
    <mergeCell ref="I1126:I1127"/>
    <mergeCell ref="J1126:J1127"/>
    <mergeCell ref="K1126:K1127"/>
    <mergeCell ref="H1156:H1157"/>
    <mergeCell ref="I1156:I1157"/>
    <mergeCell ref="J1156:J1157"/>
    <mergeCell ref="K1156:K1157"/>
    <mergeCell ref="H1064:H1065"/>
    <mergeCell ref="I1064:I1065"/>
    <mergeCell ref="J1064:J1065"/>
    <mergeCell ref="K1064:K1065"/>
    <mergeCell ref="H1095:H1096"/>
    <mergeCell ref="I1095:I1096"/>
    <mergeCell ref="J1095:J1096"/>
    <mergeCell ref="K1095:K1096"/>
    <mergeCell ref="H914:H915"/>
    <mergeCell ref="I914:I915"/>
    <mergeCell ref="J914:J915"/>
    <mergeCell ref="K914:K915"/>
    <mergeCell ref="H1005:H1006"/>
    <mergeCell ref="I1005:I1006"/>
    <mergeCell ref="J1005:J1006"/>
    <mergeCell ref="K1005:K1006"/>
    <mergeCell ref="H842:H843"/>
    <mergeCell ref="I842:I843"/>
    <mergeCell ref="J842:J843"/>
    <mergeCell ref="K842:K843"/>
    <mergeCell ref="H450:H451"/>
    <mergeCell ref="I450:I451"/>
    <mergeCell ref="J450:J451"/>
    <mergeCell ref="K450:K451"/>
    <mergeCell ref="H509:H510"/>
    <mergeCell ref="I509:I510"/>
    <mergeCell ref="J509:J510"/>
    <mergeCell ref="K509:K510"/>
    <mergeCell ref="H322:H323"/>
    <mergeCell ref="I322:I323"/>
    <mergeCell ref="J322:J323"/>
    <mergeCell ref="K322:K323"/>
    <mergeCell ref="H394:H395"/>
    <mergeCell ref="I394:I395"/>
    <mergeCell ref="J394:J395"/>
    <mergeCell ref="K394:K395"/>
    <mergeCell ref="H199:L200"/>
    <mergeCell ref="H136:H137"/>
    <mergeCell ref="H257:H258"/>
    <mergeCell ref="I257:I258"/>
    <mergeCell ref="J257:J258"/>
    <mergeCell ref="K257:K258"/>
    <mergeCell ref="H3:H4"/>
    <mergeCell ref="I3:I4"/>
    <mergeCell ref="J3:J4"/>
    <mergeCell ref="K3:K4"/>
    <mergeCell ref="I136:I137"/>
    <mergeCell ref="J136:J137"/>
    <mergeCell ref="K136:K137"/>
    <mergeCell ref="H71:H72"/>
    <mergeCell ref="I71:I72"/>
    <mergeCell ref="J71:J72"/>
    <mergeCell ref="K71:K72"/>
    <mergeCell ref="H201:H202"/>
    <mergeCell ref="I201:I202"/>
    <mergeCell ref="J201:J202"/>
    <mergeCell ref="K201:K202"/>
    <mergeCell ref="G1586:G1587"/>
    <mergeCell ref="G1636:G1637"/>
    <mergeCell ref="G1689:G1690"/>
    <mergeCell ref="G1739:G1740"/>
    <mergeCell ref="G2384:G2385"/>
    <mergeCell ref="G2435:G2436"/>
    <mergeCell ref="G2499:G2500"/>
    <mergeCell ref="G2557:G2558"/>
    <mergeCell ref="G1951:G1952"/>
    <mergeCell ref="G2020:G2021"/>
    <mergeCell ref="G2079:G2080"/>
    <mergeCell ref="G2137:G2138"/>
    <mergeCell ref="G2214:G2215"/>
    <mergeCell ref="G2275:G2276"/>
    <mergeCell ref="G1792:G1793"/>
    <mergeCell ref="G1892:G1893"/>
    <mergeCell ref="G1841:G1842"/>
    <mergeCell ref="G1338:G1339"/>
    <mergeCell ref="G1367:G1368"/>
    <mergeCell ref="G1396:G1397"/>
    <mergeCell ref="G1426:G1427"/>
    <mergeCell ref="G1480:G1481"/>
    <mergeCell ref="G1533:G1534"/>
    <mergeCell ref="G1156:G1157"/>
    <mergeCell ref="G1187:G1188"/>
    <mergeCell ref="G1217:G1218"/>
    <mergeCell ref="G1248:G1249"/>
    <mergeCell ref="G1278:G1279"/>
    <mergeCell ref="G1308:G1309"/>
    <mergeCell ref="G1064:G1065"/>
    <mergeCell ref="G1095:G1096"/>
    <mergeCell ref="G1126:G1127"/>
    <mergeCell ref="G394:G395"/>
    <mergeCell ref="G450:G451"/>
    <mergeCell ref="G509:G510"/>
    <mergeCell ref="G625:G626"/>
    <mergeCell ref="G684:G685"/>
    <mergeCell ref="G741:G742"/>
    <mergeCell ref="G567:G568"/>
    <mergeCell ref="G3:G4"/>
    <mergeCell ref="G71:G72"/>
    <mergeCell ref="G136:G137"/>
    <mergeCell ref="G201:G202"/>
    <mergeCell ref="G257:G258"/>
    <mergeCell ref="G322:G323"/>
    <mergeCell ref="G842:G843"/>
    <mergeCell ref="G914:G915"/>
    <mergeCell ref="G1005:G1006"/>
    <mergeCell ref="H1841:H1842"/>
    <mergeCell ref="I1841:I1842"/>
    <mergeCell ref="J1841:J1842"/>
    <mergeCell ref="K1841:K1842"/>
    <mergeCell ref="G2622:G2623"/>
    <mergeCell ref="H2622:H2623"/>
    <mergeCell ref="I2622:I2623"/>
    <mergeCell ref="J2622:J2623"/>
    <mergeCell ref="K2622:K2623"/>
    <mergeCell ref="G2331:G2332"/>
    <mergeCell ref="H2020:H2021"/>
    <mergeCell ref="I2020:I2021"/>
    <mergeCell ref="J2020:J2021"/>
    <mergeCell ref="K2020:K2021"/>
    <mergeCell ref="H2079:H2080"/>
    <mergeCell ref="I2079:I2080"/>
    <mergeCell ref="J2079:J2080"/>
    <mergeCell ref="K2079:K2080"/>
    <mergeCell ref="H1892:H1893"/>
    <mergeCell ref="I1892:I1893"/>
    <mergeCell ref="J1892:J1893"/>
    <mergeCell ref="K1892:K1893"/>
    <mergeCell ref="H1951:H1952"/>
    <mergeCell ref="I1951:I1952"/>
    <mergeCell ref="G2684:G2685"/>
    <mergeCell ref="H2684:H2685"/>
    <mergeCell ref="I2684:I2685"/>
    <mergeCell ref="J2684:J2685"/>
    <mergeCell ref="K2684:K2685"/>
    <mergeCell ref="G2737:G2738"/>
    <mergeCell ref="H2737:H2738"/>
    <mergeCell ref="I2737:I2738"/>
    <mergeCell ref="J2737:J2738"/>
    <mergeCell ref="K2737:K2738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99" orientation="landscape" r:id="rId1"/>
  <headerFooter alignWithMargins="0">
    <oddFooter>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5"/>
  <sheetViews>
    <sheetView tabSelected="1" zoomScaleNormal="100" workbookViewId="0">
      <selection activeCell="L65" sqref="L65"/>
    </sheetView>
  </sheetViews>
  <sheetFormatPr defaultRowHeight="12.75" x14ac:dyDescent="0.2"/>
  <cols>
    <col min="1" max="1" width="12.28515625" customWidth="1"/>
    <col min="2" max="2" width="39.7109375" customWidth="1"/>
    <col min="3" max="3" width="12.42578125" customWidth="1"/>
    <col min="4" max="4" width="11.7109375" customWidth="1"/>
    <col min="5" max="5" width="14.42578125" customWidth="1"/>
    <col min="6" max="6" width="11.140625" customWidth="1"/>
    <col min="7" max="7" width="15.85546875" customWidth="1"/>
    <col min="8" max="8" width="11" customWidth="1"/>
    <col min="9" max="9" width="12.85546875" customWidth="1"/>
    <col min="12" max="12" width="10.140625" bestFit="1" customWidth="1"/>
  </cols>
  <sheetData>
    <row r="1" spans="1:9" ht="15.75" customHeight="1" thickBot="1" x14ac:dyDescent="0.3">
      <c r="B1" s="6" t="s">
        <v>570</v>
      </c>
    </row>
    <row r="2" spans="1:9" ht="1.5" hidden="1" customHeight="1" thickBot="1" x14ac:dyDescent="0.25"/>
    <row r="3" spans="1:9" ht="12.75" customHeight="1" x14ac:dyDescent="0.2">
      <c r="A3" s="113" t="s">
        <v>7</v>
      </c>
      <c r="B3" s="113" t="s">
        <v>8</v>
      </c>
      <c r="C3" s="528" t="s">
        <v>558</v>
      </c>
      <c r="D3" s="530" t="s">
        <v>328</v>
      </c>
      <c r="E3" s="532" t="s">
        <v>500</v>
      </c>
      <c r="F3" s="532" t="s">
        <v>324</v>
      </c>
      <c r="G3" s="534" t="s">
        <v>583</v>
      </c>
      <c r="H3" s="170" t="s">
        <v>52</v>
      </c>
      <c r="I3" s="107" t="s">
        <v>123</v>
      </c>
    </row>
    <row r="4" spans="1:9" ht="30" customHeight="1" thickBot="1" x14ac:dyDescent="0.25">
      <c r="A4" s="114" t="s">
        <v>11</v>
      </c>
      <c r="B4" s="127"/>
      <c r="C4" s="529"/>
      <c r="D4" s="531"/>
      <c r="E4" s="533"/>
      <c r="F4" s="533"/>
      <c r="G4" s="535"/>
      <c r="H4" s="475" t="s">
        <v>401</v>
      </c>
      <c r="I4" s="476" t="s">
        <v>402</v>
      </c>
    </row>
    <row r="5" spans="1:9" ht="12" customHeight="1" thickBot="1" x14ac:dyDescent="0.25">
      <c r="A5" s="115">
        <v>1</v>
      </c>
      <c r="B5" s="115">
        <v>2</v>
      </c>
      <c r="C5" s="211">
        <v>3</v>
      </c>
      <c r="D5" s="155">
        <v>4</v>
      </c>
      <c r="E5" s="204">
        <v>5</v>
      </c>
      <c r="F5" s="201">
        <v>6</v>
      </c>
      <c r="G5" s="211" t="s">
        <v>391</v>
      </c>
      <c r="H5" s="171">
        <v>8</v>
      </c>
      <c r="I5" s="156">
        <v>9</v>
      </c>
    </row>
    <row r="6" spans="1:9" ht="16.5" customHeight="1" thickBot="1" x14ac:dyDescent="0.3">
      <c r="A6" s="116"/>
      <c r="B6" s="128" t="s">
        <v>278</v>
      </c>
      <c r="C6" s="144">
        <f>C144+C145+C162</f>
        <v>154999319</v>
      </c>
      <c r="D6" s="457">
        <f>D144+D145+D162</f>
        <v>132543702</v>
      </c>
      <c r="E6" s="144">
        <f t="shared" ref="E6:G6" si="0">E144+E145+E162</f>
        <v>9115035</v>
      </c>
      <c r="F6" s="144">
        <f t="shared" si="0"/>
        <v>13700799</v>
      </c>
      <c r="G6" s="144">
        <f t="shared" si="0"/>
        <v>155359536</v>
      </c>
      <c r="H6" s="172">
        <f>G6/C6*100</f>
        <v>100.23239908557275</v>
      </c>
      <c r="I6" s="108">
        <f>G6-C6</f>
        <v>360217</v>
      </c>
    </row>
    <row r="7" spans="1:9" ht="9" customHeight="1" thickBot="1" x14ac:dyDescent="0.25">
      <c r="A7" s="117"/>
      <c r="B7" s="129"/>
      <c r="C7" s="145"/>
      <c r="D7" s="157"/>
      <c r="E7" s="205"/>
      <c r="F7" s="202"/>
      <c r="G7" s="145"/>
      <c r="H7" s="173"/>
      <c r="I7" s="158"/>
    </row>
    <row r="8" spans="1:9" ht="13.5" customHeight="1" thickBot="1" x14ac:dyDescent="0.3">
      <c r="A8" s="184">
        <v>600000</v>
      </c>
      <c r="B8" s="183" t="s">
        <v>241</v>
      </c>
      <c r="C8" s="154">
        <v>600000</v>
      </c>
      <c r="D8" s="169">
        <v>600000</v>
      </c>
      <c r="E8" s="111">
        <v>0</v>
      </c>
      <c r="F8" s="203">
        <v>0</v>
      </c>
      <c r="G8" s="154">
        <v>600000</v>
      </c>
      <c r="H8" s="181">
        <f t="shared" ref="H8:H66" si="1">G8/C8*100</f>
        <v>100</v>
      </c>
      <c r="I8" s="112">
        <f t="shared" ref="I8:I66" si="2">G8-C8</f>
        <v>0</v>
      </c>
    </row>
    <row r="9" spans="1:9" ht="15.75" thickBot="1" x14ac:dyDescent="0.3">
      <c r="A9" s="184">
        <v>610000</v>
      </c>
      <c r="B9" s="183" t="s">
        <v>242</v>
      </c>
      <c r="C9" s="154">
        <f>C10+C25+C26+C27+C67+C125+C141</f>
        <v>141596119</v>
      </c>
      <c r="D9" s="146">
        <f>D10+D25+D26+D27+D67+D125+D141</f>
        <v>129733702</v>
      </c>
      <c r="E9" s="154">
        <f>E10+E25+E26+E27+E67+E125+E141</f>
        <v>5388835</v>
      </c>
      <c r="F9" s="154">
        <f>F10+F25+F26+F27+F67+F125+F141</f>
        <v>6972182</v>
      </c>
      <c r="G9" s="154">
        <f>G10+G25+G26+G27+G67+G125+G141</f>
        <v>142094719</v>
      </c>
      <c r="H9" s="181">
        <f t="shared" si="1"/>
        <v>100.35212829526776</v>
      </c>
      <c r="I9" s="112">
        <f t="shared" si="2"/>
        <v>498600</v>
      </c>
    </row>
    <row r="10" spans="1:9" ht="13.5" thickBot="1" x14ac:dyDescent="0.25">
      <c r="A10" s="190">
        <v>611000</v>
      </c>
      <c r="B10" s="131" t="s">
        <v>13</v>
      </c>
      <c r="C10" s="146">
        <f>C11+C16</f>
        <v>90529426</v>
      </c>
      <c r="D10" s="146">
        <f>D11+D16</f>
        <v>90386420</v>
      </c>
      <c r="E10" s="146">
        <f>E11+E16</f>
        <v>0</v>
      </c>
      <c r="F10" s="146">
        <f>F11+F16</f>
        <v>143006</v>
      </c>
      <c r="G10" s="146">
        <f>G11+G16</f>
        <v>90529426</v>
      </c>
      <c r="H10" s="174">
        <f t="shared" si="1"/>
        <v>100</v>
      </c>
      <c r="I10" s="109">
        <f t="shared" si="2"/>
        <v>0</v>
      </c>
    </row>
    <row r="11" spans="1:9" x14ac:dyDescent="0.2">
      <c r="A11" s="191">
        <v>611100</v>
      </c>
      <c r="B11" s="192" t="s">
        <v>308</v>
      </c>
      <c r="C11" s="193">
        <f>SUM(C12:C15)</f>
        <v>75070142</v>
      </c>
      <c r="D11" s="193">
        <f t="shared" ref="D11:G11" si="3">SUM(D12:D15)</f>
        <v>74962563</v>
      </c>
      <c r="E11" s="193">
        <f t="shared" si="3"/>
        <v>0</v>
      </c>
      <c r="F11" s="193">
        <f t="shared" si="3"/>
        <v>107579</v>
      </c>
      <c r="G11" s="193">
        <f t="shared" si="3"/>
        <v>75070142</v>
      </c>
      <c r="H11" s="195">
        <f t="shared" si="1"/>
        <v>100</v>
      </c>
      <c r="I11" s="194">
        <f t="shared" si="2"/>
        <v>0</v>
      </c>
    </row>
    <row r="12" spans="1:9" x14ac:dyDescent="0.2">
      <c r="A12" s="121">
        <v>611110</v>
      </c>
      <c r="B12" s="133" t="s">
        <v>255</v>
      </c>
      <c r="C12" s="147">
        <f>'Posebni dio'!G12+'Posebni dio'!G81+'Posebni dio'!G146+'Posebni dio'!G210+'Posebni dio'!G266+'Posebni dio'!G332+'Posebni dio'!G403+'Posebni dio'!G459+'Posebni dio'!G851+'Posebni dio'!G923+'Posebni dio'!G1014+'Posebni dio'!G1901+'Posebni dio'!G1960+'Posebni dio'!G2029+'Posebni dio'!G2146+'Posebni dio'!G2223+'Posebni dio'!G2284+'Posebni dio'!G2340+'Posebni dio'!G2393+'Posebni dio'!G2444+'Posebni dio'!G2508+'Posebni dio'!G2566+'Posebni dio'!G2088+'Posebni dio'!G2631+'Posebni dio'!G2693</f>
        <v>51157624</v>
      </c>
      <c r="D12" s="147">
        <f>'Posebni dio'!H12+'Posebni dio'!H81+'Posebni dio'!H146+'Posebni dio'!H210+'Posebni dio'!H266+'Posebni dio'!H332+'Posebni dio'!H403+'Posebni dio'!H459+'Posebni dio'!H851+'Posebni dio'!H923+'Posebni dio'!H1014+'Posebni dio'!H1901+'Posebni dio'!H1960+'Posebni dio'!H2029+'Posebni dio'!H2146+'Posebni dio'!H2223+'Posebni dio'!H2284+'Posebni dio'!H2340+'Posebni dio'!H2393+'Posebni dio'!H2444+'Posebni dio'!H2508+'Posebni dio'!H2566+'Posebni dio'!H2088+'Posebni dio'!H2631+'Posebni dio'!H2693</f>
        <v>51075494</v>
      </c>
      <c r="E12" s="147">
        <f>'Posebni dio'!I12+'Posebni dio'!I81+'Posebni dio'!I146+'Posebni dio'!I210+'Posebni dio'!I266+'Posebni dio'!I332+'Posebni dio'!I403+'Posebni dio'!I459+'Posebni dio'!I851+'Posebni dio'!I923+'Posebni dio'!I1014+'Posebni dio'!I1901+'Posebni dio'!I1960+'Posebni dio'!I2029+'Posebni dio'!I2146+'Posebni dio'!I2223+'Posebni dio'!I2284+'Posebni dio'!I2340+'Posebni dio'!I2393+'Posebni dio'!I2444+'Posebni dio'!I2508+'Posebni dio'!I2566+'Posebni dio'!I2088+'Posebni dio'!I2631+'Posebni dio'!I2693</f>
        <v>0</v>
      </c>
      <c r="F12" s="147">
        <f>'Posebni dio'!J12+'Posebni dio'!J81+'Posebni dio'!J146+'Posebni dio'!J210+'Posebni dio'!J266+'Posebni dio'!J332+'Posebni dio'!J403+'Posebni dio'!J459+'Posebni dio'!J851+'Posebni dio'!J923+'Posebni dio'!J1014+'Posebni dio'!J1901+'Posebni dio'!J1960+'Posebni dio'!J2029+'Posebni dio'!J2146+'Posebni dio'!J2223+'Posebni dio'!J2284+'Posebni dio'!J2340+'Posebni dio'!J2393+'Posebni dio'!J2444+'Posebni dio'!J2508+'Posebni dio'!J2566+'Posebni dio'!J2088+'Posebni dio'!J2631+'Posebni dio'!J2693</f>
        <v>82130</v>
      </c>
      <c r="G12" s="147">
        <f>'Posebni dio'!K12+'Posebni dio'!K81+'Posebni dio'!K146+'Posebni dio'!K210+'Posebni dio'!K266+'Posebni dio'!K332+'Posebni dio'!K403+'Posebni dio'!K459+'Posebni dio'!K851+'Posebni dio'!K923+'Posebni dio'!K1014+'Posebni dio'!K1901+'Posebni dio'!K1960+'Posebni dio'!K2029+'Posebni dio'!K2146+'Posebni dio'!K2223+'Posebni dio'!K2284+'Posebni dio'!K2340+'Posebni dio'!K2393+'Posebni dio'!K2444+'Posebni dio'!K2508+'Posebni dio'!K2566+'Posebni dio'!K2088+'Posebni dio'!K2631+'Posebni dio'!K2693</f>
        <v>51157624</v>
      </c>
      <c r="H12" s="175">
        <f t="shared" si="1"/>
        <v>100</v>
      </c>
      <c r="I12" s="161">
        <f t="shared" si="2"/>
        <v>0</v>
      </c>
    </row>
    <row r="13" spans="1:9" x14ac:dyDescent="0.2">
      <c r="A13" s="121">
        <v>611130</v>
      </c>
      <c r="B13" s="133" t="s">
        <v>14</v>
      </c>
      <c r="C13" s="147">
        <f>'Posebni dio'!G13+'Posebni dio'!G82+'Posebni dio'!G147+'Posebni dio'!G211+'Posebni dio'!G267+'Posebni dio'!G333+'Posebni dio'!G404+'Posebni dio'!G460+'Posebni dio'!G852+'Posebni dio'!G924+'Posebni dio'!G1015+'Posebni dio'!G1902+'Posebni dio'!G1961+'Posebni dio'!G2030+'Posebni dio'!G2147+'Posebni dio'!G2224+'Posebni dio'!G2285+'Posebni dio'!G2341+'Posebni dio'!G2394+'Posebni dio'!G2445+'Posebni dio'!G2509+'Posebni dio'!G2567+'Posebni dio'!G2089+'Posebni dio'!G2632+'Posebni dio'!G2694</f>
        <v>23194738</v>
      </c>
      <c r="D13" s="147">
        <f>'Posebni dio'!H13+'Posebni dio'!H82+'Posebni dio'!H147+'Posebni dio'!H211+'Posebni dio'!H267+'Posebni dio'!H333+'Posebni dio'!H404+'Posebni dio'!H460+'Posebni dio'!H852+'Posebni dio'!H924+'Posebni dio'!H1015+'Posebni dio'!H1902+'Posebni dio'!H1961+'Posebni dio'!H2030+'Posebni dio'!H2147+'Posebni dio'!H2224+'Posebni dio'!H2285+'Posebni dio'!H2341+'Posebni dio'!H2394+'Posebni dio'!H2445+'Posebni dio'!H2509+'Posebni dio'!H2567+'Posebni dio'!H2089+'Posebni dio'!H2632+'Posebni dio'!H2694</f>
        <v>23169289</v>
      </c>
      <c r="E13" s="147">
        <f>'Posebni dio'!I13+'Posebni dio'!I82+'Posebni dio'!I147+'Posebni dio'!I211+'Posebni dio'!I267+'Posebni dio'!I333+'Posebni dio'!I404+'Posebni dio'!I460+'Posebni dio'!I852+'Posebni dio'!I924+'Posebni dio'!I1015+'Posebni dio'!I1902+'Posebni dio'!I1961+'Posebni dio'!I2030+'Posebni dio'!I2147+'Posebni dio'!I2224+'Posebni dio'!I2285+'Posebni dio'!I2341+'Posebni dio'!I2394+'Posebni dio'!I2445+'Posebni dio'!I2509+'Posebni dio'!I2567+'Posebni dio'!I2089+'Posebni dio'!I2632+'Posebni dio'!I2694</f>
        <v>0</v>
      </c>
      <c r="F13" s="147">
        <f>'Posebni dio'!J13+'Posebni dio'!J82+'Posebni dio'!J147+'Posebni dio'!J211+'Posebni dio'!J267+'Posebni dio'!J333+'Posebni dio'!J404+'Posebni dio'!J460+'Posebni dio'!J852+'Posebni dio'!J924+'Posebni dio'!J1015+'Posebni dio'!J1902+'Posebni dio'!J1961+'Posebni dio'!J2030+'Posebni dio'!J2147+'Posebni dio'!J2224+'Posebni dio'!J2285+'Posebni dio'!J2341+'Posebni dio'!J2394+'Posebni dio'!J2445+'Posebni dio'!J2509+'Posebni dio'!J2567+'Posebni dio'!J2089+'Posebni dio'!J2632+'Posebni dio'!J2694</f>
        <v>25449</v>
      </c>
      <c r="G13" s="147">
        <f>'Posebni dio'!K13+'Posebni dio'!K82+'Posebni dio'!K147+'Posebni dio'!K211+'Posebni dio'!K267+'Posebni dio'!K333+'Posebni dio'!K404+'Posebni dio'!K460+'Posebni dio'!K852+'Posebni dio'!K924+'Posebni dio'!K1015+'Posebni dio'!K1902+'Posebni dio'!K1961+'Posebni dio'!K2030+'Posebni dio'!K2147+'Posebni dio'!K2224+'Posebni dio'!K2285+'Posebni dio'!K2341+'Posebni dio'!K2394+'Posebni dio'!K2445+'Posebni dio'!K2509+'Posebni dio'!K2567+'Posebni dio'!K2089+'Posebni dio'!K2632+'Posebni dio'!K2694</f>
        <v>23194738</v>
      </c>
      <c r="H13" s="175">
        <f t="shared" si="1"/>
        <v>100</v>
      </c>
      <c r="I13" s="161">
        <f t="shared" si="2"/>
        <v>0</v>
      </c>
    </row>
    <row r="14" spans="1:9" x14ac:dyDescent="0.2">
      <c r="A14" s="12">
        <v>611153</v>
      </c>
      <c r="B14" s="5" t="s">
        <v>405</v>
      </c>
      <c r="C14" s="147">
        <f>'Posebni dio'!G461</f>
        <v>43917</v>
      </c>
      <c r="D14" s="147">
        <f>'Posebni dio'!H461</f>
        <v>43917</v>
      </c>
      <c r="E14" s="147">
        <f>'Posebni dio'!I461</f>
        <v>0</v>
      </c>
      <c r="F14" s="147">
        <f>'Posebni dio'!J461</f>
        <v>0</v>
      </c>
      <c r="G14" s="147">
        <f>'Posebni dio'!K461</f>
        <v>43917</v>
      </c>
      <c r="H14" s="175">
        <f t="shared" si="1"/>
        <v>100</v>
      </c>
      <c r="I14" s="161">
        <f t="shared" si="2"/>
        <v>0</v>
      </c>
    </row>
    <row r="15" spans="1:9" x14ac:dyDescent="0.2">
      <c r="A15" s="12">
        <v>611155</v>
      </c>
      <c r="B15" s="5" t="s">
        <v>18</v>
      </c>
      <c r="C15" s="147">
        <f>'Posebni dio'!G14+'Posebni dio'!G83+'Posebni dio'!G148+'Posebni dio'!G212+'Posebni dio'!G268+'Posebni dio'!G334+'Posebni dio'!G405+'Posebni dio'!G462+'Posebni dio'!G853+'Posebni dio'!G925+'Posebni dio'!G1016+'Posebni dio'!G1903+'Posebni dio'!G1962+'Posebni dio'!G2031+'Posebni dio'!G2148+'Posebni dio'!G2225+'Posebni dio'!G2286+'Posebni dio'!G2342+'Posebni dio'!G2395+'Posebni dio'!G2446+'Posebni dio'!G2510+'Posebni dio'!G2568+'Posebni dio'!G2090+'Posebni dio'!G2633</f>
        <v>673863</v>
      </c>
      <c r="D15" s="147">
        <f>'Posebni dio'!H14+'Posebni dio'!H83+'Posebni dio'!H148+'Posebni dio'!H212+'Posebni dio'!H268+'Posebni dio'!H334+'Posebni dio'!H405+'Posebni dio'!H462+'Posebni dio'!H853+'Posebni dio'!H925+'Posebni dio'!H1016+'Posebni dio'!H1903+'Posebni dio'!H1962+'Posebni dio'!H2031+'Posebni dio'!H2148+'Posebni dio'!H2225+'Posebni dio'!H2286+'Posebni dio'!H2342+'Posebni dio'!H2395+'Posebni dio'!H2446+'Posebni dio'!H2510+'Posebni dio'!H2568+'Posebni dio'!H2090+'Posebni dio'!H2633</f>
        <v>673863</v>
      </c>
      <c r="E15" s="147">
        <f>'Posebni dio'!I14+'Posebni dio'!I83+'Posebni dio'!I148+'Posebni dio'!I212+'Posebni dio'!I268+'Posebni dio'!I334+'Posebni dio'!I405+'Posebni dio'!I462+'Posebni dio'!I853+'Posebni dio'!I925+'Posebni dio'!I1016+'Posebni dio'!I1903+'Posebni dio'!I1962+'Posebni dio'!I2031+'Posebni dio'!I2148+'Posebni dio'!I2225+'Posebni dio'!I2286+'Posebni dio'!I2342+'Posebni dio'!I2395+'Posebni dio'!I2446+'Posebni dio'!I2510+'Posebni dio'!I2568+'Posebni dio'!I2090+'Posebni dio'!I2633</f>
        <v>0</v>
      </c>
      <c r="F15" s="147">
        <f>'Posebni dio'!J14+'Posebni dio'!J83+'Posebni dio'!J148+'Posebni dio'!J212+'Posebni dio'!J268+'Posebni dio'!J334+'Posebni dio'!J405+'Posebni dio'!J462+'Posebni dio'!J853+'Posebni dio'!J925+'Posebni dio'!J1016+'Posebni dio'!J1903+'Posebni dio'!J1962+'Posebni dio'!J2031+'Posebni dio'!J2148+'Posebni dio'!J2225+'Posebni dio'!J2286+'Posebni dio'!J2342+'Posebni dio'!J2395+'Posebni dio'!J2446+'Posebni dio'!J2510+'Posebni dio'!J2568+'Posebni dio'!J2090+'Posebni dio'!J2633</f>
        <v>0</v>
      </c>
      <c r="G15" s="147">
        <f>'Posebni dio'!K14+'Posebni dio'!K83+'Posebni dio'!K148+'Posebni dio'!K212+'Posebni dio'!K268+'Posebni dio'!K334+'Posebni dio'!K405+'Posebni dio'!K462+'Posebni dio'!K853+'Posebni dio'!K925+'Posebni dio'!K1016+'Posebni dio'!K1903+'Posebni dio'!K1962+'Posebni dio'!K2031+'Posebni dio'!K2148+'Posebni dio'!K2225+'Posebni dio'!K2286+'Posebni dio'!K2342+'Posebni dio'!K2395+'Posebni dio'!K2446+'Posebni dio'!K2510+'Posebni dio'!K2568+'Posebni dio'!K2090+'Posebni dio'!K2633</f>
        <v>673863</v>
      </c>
      <c r="H15" s="175">
        <f t="shared" si="1"/>
        <v>100</v>
      </c>
      <c r="I15" s="161">
        <f t="shared" si="2"/>
        <v>0</v>
      </c>
    </row>
    <row r="16" spans="1:9" ht="12.75" customHeight="1" x14ac:dyDescent="0.2">
      <c r="A16" s="122">
        <v>611200</v>
      </c>
      <c r="B16" s="134" t="s">
        <v>309</v>
      </c>
      <c r="C16" s="148">
        <f>SUM(C17:C24)</f>
        <v>15459284</v>
      </c>
      <c r="D16" s="148">
        <f>SUM(D17:D24)</f>
        <v>15423857</v>
      </c>
      <c r="E16" s="148">
        <f>SUM(E17:E24)</f>
        <v>0</v>
      </c>
      <c r="F16" s="148">
        <f>SUM(F17:F24)</f>
        <v>35427</v>
      </c>
      <c r="G16" s="148">
        <f>SUM(G17:G24)</f>
        <v>15459284</v>
      </c>
      <c r="H16" s="176">
        <f t="shared" si="1"/>
        <v>100</v>
      </c>
      <c r="I16" s="159">
        <f t="shared" si="2"/>
        <v>0</v>
      </c>
    </row>
    <row r="17" spans="1:12" x14ac:dyDescent="0.2">
      <c r="A17" s="121">
        <v>611211</v>
      </c>
      <c r="B17" s="133" t="s">
        <v>310</v>
      </c>
      <c r="C17" s="149">
        <f>'Posebni dio'!G16+'Posebni dio'!G85+'Posebni dio'!G150+'Posebni dio'!G214+'Posebni dio'!G270+'Posebni dio'!G336+'Posebni dio'!G407+'Posebni dio'!G464+'Posebni dio'!G855+'Posebni dio'!G927+'Posebni dio'!G1018+'Posebni dio'!G1905+'Posebni dio'!G1964+'Posebni dio'!G2033+'Posebni dio'!G2150+'Posebni dio'!G2227+'Posebni dio'!G2288+'Posebni dio'!G2344+'Posebni dio'!G2397+'Posebni dio'!G2448+'Posebni dio'!G2512+'Posebni dio'!G2570+'Posebni dio'!G2092+'Posebni dio'!G2635+'Posebni dio'!G2696</f>
        <v>2968949</v>
      </c>
      <c r="D17" s="149">
        <f>'Posebni dio'!H16+'Posebni dio'!H85+'Posebni dio'!H150+'Posebni dio'!H214+'Posebni dio'!H270+'Posebni dio'!H336+'Posebni dio'!H407+'Posebni dio'!H464+'Posebni dio'!H855+'Posebni dio'!H927+'Posebni dio'!H1018+'Posebni dio'!H1905+'Posebni dio'!H1964+'Posebni dio'!H2033+'Posebni dio'!H2150+'Posebni dio'!H2227+'Posebni dio'!H2288+'Posebni dio'!H2344+'Posebni dio'!H2397+'Posebni dio'!H2448+'Posebni dio'!H2512+'Posebni dio'!H2570+'Posebni dio'!H2092+'Posebni dio'!H2635+'Posebni dio'!H2696</f>
        <v>2956349</v>
      </c>
      <c r="E17" s="149">
        <f>'Posebni dio'!I16+'Posebni dio'!I85+'Posebni dio'!I150+'Posebni dio'!I214+'Posebni dio'!I270+'Posebni dio'!I336+'Posebni dio'!I407+'Posebni dio'!I464+'Posebni dio'!I855+'Posebni dio'!I927+'Posebni dio'!I1018+'Posebni dio'!I1905+'Posebni dio'!I1964+'Posebni dio'!I2033+'Posebni dio'!I2150+'Posebni dio'!I2227+'Posebni dio'!I2288+'Posebni dio'!I2344+'Posebni dio'!I2397+'Posebni dio'!I2448+'Posebni dio'!I2512+'Posebni dio'!I2570+'Posebni dio'!I2092+'Posebni dio'!I2635+'Posebni dio'!I2696</f>
        <v>0</v>
      </c>
      <c r="F17" s="149">
        <f>'Posebni dio'!J16+'Posebni dio'!J85+'Posebni dio'!J150+'Posebni dio'!J214+'Posebni dio'!J270+'Posebni dio'!J336+'Posebni dio'!J407+'Posebni dio'!J464+'Posebni dio'!J855+'Posebni dio'!J927+'Posebni dio'!J1018+'Posebni dio'!J1905+'Posebni dio'!J1964+'Posebni dio'!J2033+'Posebni dio'!J2150+'Posebni dio'!J2227+'Posebni dio'!J2288+'Posebni dio'!J2344+'Posebni dio'!J2397+'Posebni dio'!J2448+'Posebni dio'!J2512+'Posebni dio'!J2570+'Posebni dio'!J2092+'Posebni dio'!J2635+'Posebni dio'!J2696</f>
        <v>12600</v>
      </c>
      <c r="G17" s="149">
        <f>'Posebni dio'!K16+'Posebni dio'!K85+'Posebni dio'!K150+'Posebni dio'!K214+'Posebni dio'!K270+'Posebni dio'!K336+'Posebni dio'!K407+'Posebni dio'!K464+'Posebni dio'!K855+'Posebni dio'!K927+'Posebni dio'!K1018+'Posebni dio'!K1905+'Posebni dio'!K1964+'Posebni dio'!K2033+'Posebni dio'!K2150+'Posebni dio'!K2227+'Posebni dio'!K2288+'Posebni dio'!K2344+'Posebni dio'!K2397+'Posebni dio'!K2448+'Posebni dio'!K2512+'Posebni dio'!K2570+'Posebni dio'!K2092+'Posebni dio'!K2635+'Posebni dio'!K2696</f>
        <v>2968949</v>
      </c>
      <c r="H17" s="175">
        <f t="shared" si="1"/>
        <v>100</v>
      </c>
      <c r="I17" s="161">
        <f t="shared" si="2"/>
        <v>0</v>
      </c>
    </row>
    <row r="18" spans="1:12" x14ac:dyDescent="0.2">
      <c r="A18" s="121">
        <v>611214</v>
      </c>
      <c r="B18" s="133" t="s">
        <v>142</v>
      </c>
      <c r="C18" s="149">
        <f>'Posebni dio'!G17+'Posebni dio'!G86+'Posebni dio'!G151+'Posebni dio'!G215+'Posebni dio'!G271+'Posebni dio'!G337+'Posebni dio'!G408+'Posebni dio'!G465+'Posebni dio'!G856+'Posebni dio'!G928+'Posebni dio'!G1906+'Posebni dio'!G1965+'Posebni dio'!G2034+'Posebni dio'!G2151+'Posebni dio'!G2228+'Posebni dio'!G2289+'Posebni dio'!G2345+'Posebni dio'!G2398+'Posebni dio'!G2449+'Posebni dio'!G2513+'Posebni dio'!G2571+'Posebni dio'!G2093</f>
        <v>48600</v>
      </c>
      <c r="D18" s="149">
        <f>'Posebni dio'!H17+'Posebni dio'!H86+'Posebni dio'!H151+'Posebni dio'!H215+'Posebni dio'!H271+'Posebni dio'!H337+'Posebni dio'!H408+'Posebni dio'!H465+'Posebni dio'!H856+'Posebni dio'!H928+'Posebni dio'!H1906+'Posebni dio'!H1965+'Posebni dio'!H2034+'Posebni dio'!H2151+'Posebni dio'!H2228+'Posebni dio'!H2289+'Posebni dio'!H2345+'Posebni dio'!H2398+'Posebni dio'!H2449+'Posebni dio'!H2513+'Posebni dio'!H2571+'Posebni dio'!H2093</f>
        <v>48600</v>
      </c>
      <c r="E18" s="149">
        <f>'Posebni dio'!I17+'Posebni dio'!I86+'Posebni dio'!I151+'Posebni dio'!I215+'Posebni dio'!I271+'Posebni dio'!I337+'Posebni dio'!I408+'Posebni dio'!I465+'Posebni dio'!I856+'Posebni dio'!I928+'Posebni dio'!I1906+'Posebni dio'!I1965+'Posebni dio'!I2034+'Posebni dio'!I2151+'Posebni dio'!I2228+'Posebni dio'!I2289+'Posebni dio'!I2345+'Posebni dio'!I2398+'Posebni dio'!I2449+'Posebni dio'!I2513+'Posebni dio'!I2571+'Posebni dio'!I2093</f>
        <v>0</v>
      </c>
      <c r="F18" s="149">
        <f>'Posebni dio'!J17+'Posebni dio'!J86+'Posebni dio'!J151+'Posebni dio'!J215+'Posebni dio'!J271+'Posebni dio'!J337+'Posebni dio'!J408+'Posebni dio'!J465+'Posebni dio'!J856+'Posebni dio'!J928+'Posebni dio'!J1906+'Posebni dio'!J1965+'Posebni dio'!J2034+'Posebni dio'!J2151+'Posebni dio'!J2228+'Posebni dio'!J2289+'Posebni dio'!J2345+'Posebni dio'!J2398+'Posebni dio'!J2449+'Posebni dio'!J2513+'Posebni dio'!J2571+'Posebni dio'!J2093</f>
        <v>0</v>
      </c>
      <c r="G18" s="149">
        <f>'Posebni dio'!K17+'Posebni dio'!K86+'Posebni dio'!K151+'Posebni dio'!K215+'Posebni dio'!K271+'Posebni dio'!K337+'Posebni dio'!K408+'Posebni dio'!K465+'Posebni dio'!K856+'Posebni dio'!K928+'Posebni dio'!K1906+'Posebni dio'!K1965+'Posebni dio'!K2034+'Posebni dio'!K2151+'Posebni dio'!K2228+'Posebni dio'!K2289+'Posebni dio'!K2345+'Posebni dio'!K2398+'Posebni dio'!K2449+'Posebni dio'!K2513+'Posebni dio'!K2571+'Posebni dio'!K2093</f>
        <v>48600</v>
      </c>
      <c r="H18" s="175">
        <f t="shared" si="1"/>
        <v>100</v>
      </c>
      <c r="I18" s="161">
        <f t="shared" si="2"/>
        <v>0</v>
      </c>
    </row>
    <row r="19" spans="1:12" x14ac:dyDescent="0.2">
      <c r="A19" s="121">
        <v>611216</v>
      </c>
      <c r="B19" s="133" t="s">
        <v>143</v>
      </c>
      <c r="C19" s="149">
        <f>'Posebni dio'!G18+'Posebni dio'!G87+'Posebni dio'!G152+'Posebni dio'!G216+'Posebni dio'!G272+'Posebni dio'!G338+'Posebni dio'!G409+'Posebni dio'!G466+'Posebni dio'!G857+'Posebni dio'!G929+'Posebni dio'!G1907+'Posebni dio'!G1966+'Posebni dio'!G2035+'Posebni dio'!G2152+'Posebni dio'!G2229+'Posebni dio'!G2290+'Posebni dio'!G2346+'Posebni dio'!G2399+'Posebni dio'!G2450+'Posebni dio'!G2572+'Posebni dio'!G2094</f>
        <v>35988</v>
      </c>
      <c r="D19" s="149">
        <f>'Posebni dio'!H18+'Posebni dio'!H87+'Posebni dio'!H152+'Posebni dio'!H216+'Posebni dio'!H272+'Posebni dio'!H338+'Posebni dio'!H409+'Posebni dio'!H466+'Posebni dio'!H857+'Posebni dio'!H929+'Posebni dio'!H1907+'Posebni dio'!H1966+'Posebni dio'!H2035+'Posebni dio'!H2152+'Posebni dio'!H2229+'Posebni dio'!H2290+'Posebni dio'!H2346+'Posebni dio'!H2399+'Posebni dio'!H2450+'Posebni dio'!H2572+'Posebni dio'!H2094</f>
        <v>35988</v>
      </c>
      <c r="E19" s="149">
        <f>'Posebni dio'!I18+'Posebni dio'!I87+'Posebni dio'!I152+'Posebni dio'!I216+'Posebni dio'!I272+'Posebni dio'!I338+'Posebni dio'!I409+'Posebni dio'!I466+'Posebni dio'!I857+'Posebni dio'!I929+'Posebni dio'!I1907+'Posebni dio'!I1966+'Posebni dio'!I2035+'Posebni dio'!I2152+'Posebni dio'!I2229+'Posebni dio'!I2290+'Posebni dio'!I2346+'Posebni dio'!I2399+'Posebni dio'!I2450+'Posebni dio'!I2572+'Posebni dio'!I2094</f>
        <v>0</v>
      </c>
      <c r="F19" s="149">
        <f>'Posebni dio'!J18+'Posebni dio'!J87+'Posebni dio'!J152+'Posebni dio'!J216+'Posebni dio'!J272+'Posebni dio'!J338+'Posebni dio'!J409+'Posebni dio'!J466+'Posebni dio'!J857+'Posebni dio'!J929+'Posebni dio'!J1907+'Posebni dio'!J1966+'Posebni dio'!J2035+'Posebni dio'!J2152+'Posebni dio'!J2229+'Posebni dio'!J2290+'Posebni dio'!J2346+'Posebni dio'!J2399+'Posebni dio'!J2450+'Posebni dio'!J2572+'Posebni dio'!J2094</f>
        <v>0</v>
      </c>
      <c r="G19" s="149">
        <f>'Posebni dio'!K18+'Posebni dio'!K87+'Posebni dio'!K152+'Posebni dio'!K216+'Posebni dio'!K272+'Posebni dio'!K338+'Posebni dio'!K409+'Posebni dio'!K466+'Posebni dio'!K857+'Posebni dio'!K929+'Posebni dio'!K1907+'Posebni dio'!K1966+'Posebni dio'!K2035+'Posebni dio'!K2152+'Posebni dio'!K2229+'Posebni dio'!K2290+'Posebni dio'!K2346+'Posebni dio'!K2399+'Posebni dio'!K2450+'Posebni dio'!K2572+'Posebni dio'!K2094</f>
        <v>35988</v>
      </c>
      <c r="H19" s="175">
        <f t="shared" si="1"/>
        <v>100</v>
      </c>
      <c r="I19" s="161">
        <f t="shared" si="2"/>
        <v>0</v>
      </c>
    </row>
    <row r="20" spans="1:12" x14ac:dyDescent="0.2">
      <c r="A20" s="121">
        <v>611221</v>
      </c>
      <c r="B20" s="133" t="s">
        <v>15</v>
      </c>
      <c r="C20" s="149">
        <f>'Posebni dio'!G19+'Posebni dio'!G88+'Posebni dio'!G153+'Posebni dio'!G217+'Posebni dio'!G273+'Posebni dio'!G339+'Posebni dio'!G410+'Posebni dio'!G467+'Posebni dio'!G858+'Posebni dio'!G930+'Posebni dio'!G1019+'Posebni dio'!G1908+'Posebni dio'!G1967+'Posebni dio'!G2036+'Posebni dio'!G2153+'Posebni dio'!G2230+'Posebni dio'!G2291+'Posebni dio'!G2347+'Posebni dio'!G2400+'Posebni dio'!G2451+'Posebni dio'!G2515+'Posebni dio'!G2573+'Posebni dio'!G2095+'Posebni dio'!G2638+'Posebni dio'!G2697</f>
        <v>8529246</v>
      </c>
      <c r="D20" s="149">
        <f>'Posebni dio'!H19+'Posebni dio'!H88+'Posebni dio'!H153+'Posebni dio'!H217+'Posebni dio'!H273+'Posebni dio'!H339+'Posebni dio'!H410+'Posebni dio'!H467+'Posebni dio'!H858+'Posebni dio'!H930+'Posebni dio'!H1019+'Posebni dio'!H1908+'Posebni dio'!H1967+'Posebni dio'!H2036+'Posebni dio'!H2153+'Posebni dio'!H2230+'Posebni dio'!H2291+'Posebni dio'!H2347+'Posebni dio'!H2400+'Posebni dio'!H2451+'Posebni dio'!H2515+'Posebni dio'!H2573+'Posebni dio'!H2095+'Posebni dio'!H2638+'Posebni dio'!H2697</f>
        <v>8507198</v>
      </c>
      <c r="E20" s="149">
        <f>'Posebni dio'!I19+'Posebni dio'!I88+'Posebni dio'!I153+'Posebni dio'!I217+'Posebni dio'!I273+'Posebni dio'!I339+'Posebni dio'!I410+'Posebni dio'!I467+'Posebni dio'!I858+'Posebni dio'!I930+'Posebni dio'!I1019+'Posebni dio'!I1908+'Posebni dio'!I1967+'Posebni dio'!I2036+'Posebni dio'!I2153+'Posebni dio'!I2230+'Posebni dio'!I2291+'Posebni dio'!I2347+'Posebni dio'!I2400+'Posebni dio'!I2451+'Posebni dio'!I2515+'Posebni dio'!I2573+'Posebni dio'!I2095+'Posebni dio'!I2638+'Posebni dio'!I2697</f>
        <v>0</v>
      </c>
      <c r="F20" s="149">
        <f>'Posebni dio'!J19+'Posebni dio'!J88+'Posebni dio'!J153+'Posebni dio'!J217+'Posebni dio'!J273+'Posebni dio'!J339+'Posebni dio'!J410+'Posebni dio'!J467+'Posebni dio'!J858+'Posebni dio'!J930+'Posebni dio'!J1019+'Posebni dio'!J1908+'Posebni dio'!J1967+'Posebni dio'!J2036+'Posebni dio'!J2153+'Posebni dio'!J2230+'Posebni dio'!J2291+'Posebni dio'!J2347+'Posebni dio'!J2400+'Posebni dio'!J2451+'Posebni dio'!J2515+'Posebni dio'!J2573+'Posebni dio'!J2095+'Posebni dio'!J2638+'Posebni dio'!J2697</f>
        <v>22048</v>
      </c>
      <c r="G20" s="149">
        <f>'Posebni dio'!K19+'Posebni dio'!K88+'Posebni dio'!K153+'Posebni dio'!K217+'Posebni dio'!K273+'Posebni dio'!K339+'Posebni dio'!K410+'Posebni dio'!K467+'Posebni dio'!K858+'Posebni dio'!K930+'Posebni dio'!K1019+'Posebni dio'!K1908+'Posebni dio'!K1967+'Posebni dio'!K2036+'Posebni dio'!K2153+'Posebni dio'!K2230+'Posebni dio'!K2291+'Posebni dio'!K2347+'Posebni dio'!K2400+'Posebni dio'!K2451+'Posebni dio'!K2515+'Posebni dio'!K2573+'Posebni dio'!K2095+'Posebni dio'!K2638+'Posebni dio'!K2697</f>
        <v>8529246</v>
      </c>
      <c r="H20" s="175">
        <f t="shared" si="1"/>
        <v>100</v>
      </c>
      <c r="I20" s="161">
        <f t="shared" si="2"/>
        <v>0</v>
      </c>
      <c r="L20" s="36"/>
    </row>
    <row r="21" spans="1:12" x14ac:dyDescent="0.2">
      <c r="A21" s="123">
        <v>611224</v>
      </c>
      <c r="B21" s="133" t="s">
        <v>16</v>
      </c>
      <c r="C21" s="149">
        <f>'Posebni dio'!G20+'Posebni dio'!G89+'Posebni dio'!G154+'Posebni dio'!G218+'Posebni dio'!G274+'Posebni dio'!G340+'Posebni dio'!G411+'Posebni dio'!G468+'Posebni dio'!G859+'Posebni dio'!G931+'Posebni dio'!G1020+'Posebni dio'!G1909+'Posebni dio'!G1968+'Posebni dio'!G2037+'Posebni dio'!G2154+'Posebni dio'!G2231+'Posebni dio'!G2292+'Posebni dio'!G2348+'Posebni dio'!G2401+'Posebni dio'!G2452+'Posebni dio'!G2516+'Posebni dio'!G2574+'Posebni dio'!G2096+'Posebni dio'!G2639+'Posebni dio'!G2698</f>
        <v>1752337</v>
      </c>
      <c r="D21" s="149">
        <f>'Posebni dio'!H20+'Posebni dio'!H89+'Posebni dio'!H154+'Posebni dio'!H218+'Posebni dio'!H274+'Posebni dio'!H340+'Posebni dio'!H411+'Posebni dio'!H468+'Posebni dio'!H859+'Posebni dio'!H931+'Posebni dio'!H1020+'Posebni dio'!H1909+'Posebni dio'!H1968+'Posebni dio'!H2037+'Posebni dio'!H2154+'Posebni dio'!H2231+'Posebni dio'!H2292+'Posebni dio'!H2348+'Posebni dio'!H2401+'Posebni dio'!H2452+'Posebni dio'!H2516+'Posebni dio'!H2574+'Posebni dio'!H2096+'Posebni dio'!H2639+'Posebni dio'!H2698</f>
        <v>1751558</v>
      </c>
      <c r="E21" s="149">
        <f>'Posebni dio'!I20+'Posebni dio'!I89+'Posebni dio'!I154+'Posebni dio'!I218+'Posebni dio'!I274+'Posebni dio'!I340+'Posebni dio'!I411+'Posebni dio'!I468+'Posebni dio'!I859+'Posebni dio'!I931+'Posebni dio'!I1020+'Posebni dio'!I1909+'Posebni dio'!I1968+'Posebni dio'!I2037+'Posebni dio'!I2154+'Posebni dio'!I2231+'Posebni dio'!I2292+'Posebni dio'!I2348+'Posebni dio'!I2401+'Posebni dio'!I2452+'Posebni dio'!I2516+'Posebni dio'!I2574+'Posebni dio'!I2096+'Posebni dio'!I2639+'Posebni dio'!I2698</f>
        <v>0</v>
      </c>
      <c r="F21" s="149">
        <f>'Posebni dio'!J20+'Posebni dio'!J89+'Posebni dio'!J154+'Posebni dio'!J218+'Posebni dio'!J274+'Posebni dio'!J340+'Posebni dio'!J411+'Posebni dio'!J468+'Posebni dio'!J859+'Posebni dio'!J931+'Posebni dio'!J1020+'Posebni dio'!J1909+'Posebni dio'!J1968+'Posebni dio'!J2037+'Posebni dio'!J2154+'Posebni dio'!J2231+'Posebni dio'!J2292+'Posebni dio'!J2348+'Posebni dio'!J2401+'Posebni dio'!J2452+'Posebni dio'!J2516+'Posebni dio'!J2574+'Posebni dio'!J2096+'Posebni dio'!J2639+'Posebni dio'!J2698</f>
        <v>779</v>
      </c>
      <c r="G21" s="149">
        <f>'Posebni dio'!K20+'Posebni dio'!K89+'Posebni dio'!K154+'Posebni dio'!K218+'Posebni dio'!K274+'Posebni dio'!K340+'Posebni dio'!K411+'Posebni dio'!K468+'Posebni dio'!K859+'Posebni dio'!K931+'Posebni dio'!K1020+'Posebni dio'!K1909+'Posebni dio'!K1968+'Posebni dio'!K2037+'Posebni dio'!K2154+'Posebni dio'!K2231+'Posebni dio'!K2292+'Posebni dio'!K2348+'Posebni dio'!K2401+'Posebni dio'!K2452+'Posebni dio'!K2516+'Posebni dio'!K2574+'Posebni dio'!K2096+'Posebni dio'!K2639+'Posebni dio'!K2698</f>
        <v>1752337</v>
      </c>
      <c r="H21" s="175">
        <f t="shared" si="1"/>
        <v>100</v>
      </c>
      <c r="I21" s="161">
        <f t="shared" si="2"/>
        <v>0</v>
      </c>
      <c r="L21" s="36"/>
    </row>
    <row r="22" spans="1:12" x14ac:dyDescent="0.2">
      <c r="A22" s="123">
        <v>611225</v>
      </c>
      <c r="B22" s="133" t="s">
        <v>17</v>
      </c>
      <c r="C22" s="149">
        <f>'Posebni dio'!G21+'Posebni dio'!G90+'Posebni dio'!G155+'Posebni dio'!G219+'Posebni dio'!G275+'Posebni dio'!G341+'Posebni dio'!G412+'Posebni dio'!G469+'Posebni dio'!G860+'Posebni dio'!G932+'Posebni dio'!G1021+'Posebni dio'!G1910+'Posebni dio'!G1969+'Posebni dio'!G2038+'Posebni dio'!G2155+'Posebni dio'!G2232+'Posebni dio'!G2293+'Posebni dio'!G2349+'Posebni dio'!G2402+'Posebni dio'!G2453+'Posebni dio'!G2517+'Posebni dio'!G2575+'Posebni dio'!G2097+'Posebni dio'!G2640+'Posebni dio'!G2699+'Posebni dio'!G2699</f>
        <v>1042555</v>
      </c>
      <c r="D22" s="149">
        <f>'Posebni dio'!H21+'Posebni dio'!H90+'Posebni dio'!H155+'Posebni dio'!H219+'Posebni dio'!H275+'Posebni dio'!H341+'Posebni dio'!H412+'Posebni dio'!H469+'Posebni dio'!H860+'Posebni dio'!H932+'Posebni dio'!H1021+'Posebni dio'!H1910+'Posebni dio'!H1969+'Posebni dio'!H2038+'Posebni dio'!H2155+'Posebni dio'!H2232+'Posebni dio'!H2293+'Posebni dio'!H2349+'Posebni dio'!H2402+'Posebni dio'!H2453+'Posebni dio'!H2517+'Posebni dio'!H2575+'Posebni dio'!H2097+'Posebni dio'!H2640+'Posebni dio'!H2699+'Posebni dio'!H2699</f>
        <v>1042555</v>
      </c>
      <c r="E22" s="149">
        <f>'Posebni dio'!I21+'Posebni dio'!I90+'Posebni dio'!I155+'Posebni dio'!I219+'Posebni dio'!I275+'Posebni dio'!I341+'Posebni dio'!I412+'Posebni dio'!I469+'Posebni dio'!I860+'Posebni dio'!I932+'Posebni dio'!I1021+'Posebni dio'!I1910+'Posebni dio'!I1969+'Posebni dio'!I2038+'Posebni dio'!I2155+'Posebni dio'!I2232+'Posebni dio'!I2293+'Posebni dio'!I2349+'Posebni dio'!I2402+'Posebni dio'!I2453+'Posebni dio'!I2517+'Posebni dio'!I2575+'Posebni dio'!I2097+'Posebni dio'!I2640+'Posebni dio'!I2699+'Posebni dio'!I2699</f>
        <v>0</v>
      </c>
      <c r="F22" s="149">
        <f>'Posebni dio'!J21+'Posebni dio'!J90+'Posebni dio'!J155+'Posebni dio'!J219+'Posebni dio'!J275+'Posebni dio'!J341+'Posebni dio'!J412+'Posebni dio'!J469+'Posebni dio'!J860+'Posebni dio'!J932+'Posebni dio'!J1021+'Posebni dio'!J1910+'Posebni dio'!J1969+'Posebni dio'!J2038+'Posebni dio'!J2155+'Posebni dio'!J2232+'Posebni dio'!J2293+'Posebni dio'!J2349+'Posebni dio'!J2402+'Posebni dio'!J2453+'Posebni dio'!J2517+'Posebni dio'!J2575+'Posebni dio'!J2097+'Posebni dio'!J2640+'Posebni dio'!J2699+'Posebni dio'!J2699</f>
        <v>0</v>
      </c>
      <c r="G22" s="149">
        <f>'Posebni dio'!K21+'Posebni dio'!K90+'Posebni dio'!K155+'Posebni dio'!K219+'Posebni dio'!K275+'Posebni dio'!K341+'Posebni dio'!K412+'Posebni dio'!K469+'Posebni dio'!K860+'Posebni dio'!K932+'Posebni dio'!K1021+'Posebni dio'!K1910+'Posebni dio'!K1969+'Posebni dio'!K2038+'Posebni dio'!K2155+'Posebni dio'!K2232+'Posebni dio'!K2293+'Posebni dio'!K2349+'Posebni dio'!K2402+'Posebni dio'!K2453+'Posebni dio'!K2517+'Posebni dio'!K2575+'Posebni dio'!K2097+'Posebni dio'!K2640+'Posebni dio'!K2699+'Posebni dio'!K2699</f>
        <v>1042555</v>
      </c>
      <c r="H22" s="175">
        <f t="shared" si="1"/>
        <v>100</v>
      </c>
      <c r="I22" s="161">
        <f t="shared" si="2"/>
        <v>0</v>
      </c>
    </row>
    <row r="23" spans="1:12" x14ac:dyDescent="0.2">
      <c r="A23" s="123">
        <v>611226</v>
      </c>
      <c r="B23" s="5" t="s">
        <v>530</v>
      </c>
      <c r="C23" s="149">
        <f>'Posebni dio'!G1022</f>
        <v>0</v>
      </c>
      <c r="D23" s="149">
        <f>'Posebni dio'!H1022</f>
        <v>0</v>
      </c>
      <c r="E23" s="149">
        <f>'Posebni dio'!I1022</f>
        <v>0</v>
      </c>
      <c r="F23" s="149">
        <f>'Posebni dio'!J1022</f>
        <v>0</v>
      </c>
      <c r="G23" s="149">
        <f>'Posebni dio'!K1022</f>
        <v>0</v>
      </c>
      <c r="H23" s="175" t="e">
        <f t="shared" si="1"/>
        <v>#DIV/0!</v>
      </c>
      <c r="I23" s="161">
        <f t="shared" si="2"/>
        <v>0</v>
      </c>
    </row>
    <row r="24" spans="1:12" ht="11.25" customHeight="1" x14ac:dyDescent="0.2">
      <c r="A24" s="123">
        <v>611227</v>
      </c>
      <c r="B24" s="133" t="s">
        <v>19</v>
      </c>
      <c r="C24" s="149">
        <f>'Posebni dio'!G22+'Posebni dio'!G91+'Posebni dio'!G156+'Posebni dio'!G220+'Posebni dio'!G276+'Posebni dio'!G342+'Posebni dio'!G413+'Posebni dio'!G470+'Posebni dio'!G861+'Posebni dio'!G933+'Posebni dio'!G1023+'Posebni dio'!G1911+'Posebni dio'!G1970+'Posebni dio'!G2039+'Posebni dio'!G2156+'Posebni dio'!G2233+'Posebni dio'!G2294+'Posebni dio'!G2350+'Posebni dio'!G2403+'Posebni dio'!G2454+'Posebni dio'!G2518+'Posebni dio'!G2576+'Posebni dio'!G2098+'Posebni dio'!G2641+'Posebni dio'!G2700+'Posebni dio'!G2700</f>
        <v>1081609</v>
      </c>
      <c r="D24" s="149">
        <f>'Posebni dio'!H22+'Posebni dio'!H91+'Posebni dio'!H156+'Posebni dio'!H220+'Posebni dio'!H276+'Posebni dio'!H342+'Posebni dio'!H413+'Posebni dio'!H470+'Posebni dio'!H861+'Posebni dio'!H933+'Posebni dio'!H1023+'Posebni dio'!H1911+'Posebni dio'!H1970+'Posebni dio'!H2039+'Posebni dio'!H2156+'Posebni dio'!H2233+'Posebni dio'!H2294+'Posebni dio'!H2350+'Posebni dio'!H2403+'Posebni dio'!H2454+'Posebni dio'!H2518+'Posebni dio'!H2576+'Posebni dio'!H2098+'Posebni dio'!H2641+'Posebni dio'!H2700+'Posebni dio'!H2700</f>
        <v>1081609</v>
      </c>
      <c r="E24" s="149">
        <f>'Posebni dio'!I22+'Posebni dio'!I91+'Posebni dio'!I156+'Posebni dio'!I220+'Posebni dio'!I276+'Posebni dio'!I342+'Posebni dio'!I413+'Posebni dio'!I470+'Posebni dio'!I861+'Posebni dio'!I933+'Posebni dio'!I1023+'Posebni dio'!I1911+'Posebni dio'!I1970+'Posebni dio'!I2039+'Posebni dio'!I2156+'Posebni dio'!I2233+'Posebni dio'!I2294+'Posebni dio'!I2350+'Posebni dio'!I2403+'Posebni dio'!I2454+'Posebni dio'!I2518+'Posebni dio'!I2576+'Posebni dio'!I2098+'Posebni dio'!I2641+'Posebni dio'!I2700+'Posebni dio'!I2700</f>
        <v>0</v>
      </c>
      <c r="F24" s="149">
        <f>'Posebni dio'!J22+'Posebni dio'!J91+'Posebni dio'!J156+'Posebni dio'!J220+'Posebni dio'!J276+'Posebni dio'!J342+'Posebni dio'!J413+'Posebni dio'!J470+'Posebni dio'!J861+'Posebni dio'!J933+'Posebni dio'!J1023+'Posebni dio'!J1911+'Posebni dio'!J1970+'Posebni dio'!J2039+'Posebni dio'!J2156+'Posebni dio'!J2233+'Posebni dio'!J2294+'Posebni dio'!J2350+'Posebni dio'!J2403+'Posebni dio'!J2454+'Posebni dio'!J2518+'Posebni dio'!J2576+'Posebni dio'!J2098+'Posebni dio'!J2641+'Posebni dio'!J2700+'Posebni dio'!J2700</f>
        <v>0</v>
      </c>
      <c r="G24" s="149">
        <f>'Posebni dio'!K22+'Posebni dio'!K91+'Posebni dio'!K156+'Posebni dio'!K220+'Posebni dio'!K276+'Posebni dio'!K342+'Posebni dio'!K413+'Posebni dio'!K470+'Posebni dio'!K861+'Posebni dio'!K933+'Posebni dio'!K1023+'Posebni dio'!K1911+'Posebni dio'!K1970+'Posebni dio'!K2039+'Posebni dio'!K2156+'Posebni dio'!K2233+'Posebni dio'!K2294+'Posebni dio'!K2350+'Posebni dio'!K2403+'Posebni dio'!K2454+'Posebni dio'!K2518+'Posebni dio'!K2576+'Posebni dio'!K2098+'Posebni dio'!K2641+'Posebni dio'!K2700+'Posebni dio'!K2700</f>
        <v>1081609</v>
      </c>
      <c r="H24" s="175">
        <f t="shared" si="1"/>
        <v>100</v>
      </c>
      <c r="I24" s="161">
        <f t="shared" si="2"/>
        <v>0</v>
      </c>
    </row>
    <row r="25" spans="1:12" ht="12.75" customHeight="1" thickBot="1" x14ac:dyDescent="0.25">
      <c r="A25" s="185">
        <v>612100</v>
      </c>
      <c r="B25" s="186" t="s">
        <v>20</v>
      </c>
      <c r="C25" s="187">
        <f>'Posebni dio'!G23+'Posebni dio'!G92+'Posebni dio'!G157+'Posebni dio'!G221+'Posebni dio'!G277+'Posebni dio'!G343+'Posebni dio'!G414+'Posebni dio'!G471+'Posebni dio'!G862+'Posebni dio'!G935+'Posebni dio'!G1024+'Posebni dio'!G1912+'Posebni dio'!G1971+'Posebni dio'!G2040+'Posebni dio'!G2157+'Posebni dio'!G2234+'Posebni dio'!G2295+'Posebni dio'!G2351+'Posebni dio'!G2404+'Posebni dio'!G2455+'Posebni dio'!G2519+'Posebni dio'!G2577+'Posebni dio'!G2099+'Posebni dio'!G2642+'Posebni dio'!G2701</f>
        <v>6015921</v>
      </c>
      <c r="D25" s="187">
        <f>'Posebni dio'!H23+'Posebni dio'!H92+'Posebni dio'!H157+'Posebni dio'!H221+'Posebni dio'!H277+'Posebni dio'!H343+'Posebni dio'!H414+'Posebni dio'!H471+'Posebni dio'!H862+'Posebni dio'!H935+'Posebni dio'!H1024+'Posebni dio'!H1912+'Posebni dio'!H1971+'Posebni dio'!H2040+'Posebni dio'!H2157+'Posebni dio'!H2234+'Posebni dio'!H2295+'Posebni dio'!H2351+'Posebni dio'!H2404+'Posebni dio'!H2455+'Posebni dio'!H2519+'Posebni dio'!H2577+'Posebni dio'!H2099+'Posebni dio'!H2642+'Posebni dio'!H2701</f>
        <v>6005592</v>
      </c>
      <c r="E25" s="187">
        <f>'Posebni dio'!I23+'Posebni dio'!I92+'Posebni dio'!I157+'Posebni dio'!I221+'Posebni dio'!I277+'Posebni dio'!I343+'Posebni dio'!I414+'Posebni dio'!I471+'Posebni dio'!I862+'Posebni dio'!I935+'Posebni dio'!I1024+'Posebni dio'!I1912+'Posebni dio'!I1971+'Posebni dio'!I2040+'Posebni dio'!I2157+'Posebni dio'!I2234+'Posebni dio'!I2295+'Posebni dio'!I2351+'Posebni dio'!I2404+'Posebni dio'!I2455+'Posebni dio'!I2519+'Posebni dio'!I2577+'Posebni dio'!I2099+'Posebni dio'!I2642+'Posebni dio'!I2701</f>
        <v>0</v>
      </c>
      <c r="F25" s="187">
        <f>'Posebni dio'!J23+'Posebni dio'!J92+'Posebni dio'!J157+'Posebni dio'!J221+'Posebni dio'!J277+'Posebni dio'!J343+'Posebni dio'!J414+'Posebni dio'!J471+'Posebni dio'!J862+'Posebni dio'!J935+'Posebni dio'!J1024+'Posebni dio'!J1912+'Posebni dio'!J1971+'Posebni dio'!J2040+'Posebni dio'!J2157+'Posebni dio'!J2234+'Posebni dio'!J2295+'Posebni dio'!J2351+'Posebni dio'!J2404+'Posebni dio'!J2455+'Posebni dio'!J2519+'Posebni dio'!J2577+'Posebni dio'!J2099+'Posebni dio'!J2642+'Posebni dio'!J2701</f>
        <v>10329</v>
      </c>
      <c r="G25" s="187">
        <f>'Posebni dio'!K23+'Posebni dio'!K92+'Posebni dio'!K157+'Posebni dio'!K221+'Posebni dio'!K277+'Posebni dio'!K343+'Posebni dio'!K414+'Posebni dio'!K471+'Posebni dio'!K862+'Posebni dio'!K935+'Posebni dio'!K1024+'Posebni dio'!K1912+'Posebni dio'!K1971+'Posebni dio'!K2040+'Posebni dio'!K2157+'Posebni dio'!K2234+'Posebni dio'!K2295+'Posebni dio'!K2351+'Posebni dio'!K2404+'Posebni dio'!K2455+'Posebni dio'!K2519+'Posebni dio'!K2577+'Posebni dio'!K2099+'Posebni dio'!K2642+'Posebni dio'!K2701</f>
        <v>6015921</v>
      </c>
      <c r="H25" s="177">
        <f t="shared" si="1"/>
        <v>100</v>
      </c>
      <c r="I25" s="187">
        <f>'Posebni dio'!M23+'Posebni dio'!M92+'Posebni dio'!M157+'Posebni dio'!M221+'Posebni dio'!M277+'Posebni dio'!M343+'Posebni dio'!M414+'Posebni dio'!M471+'Posebni dio'!M862+'Posebni dio'!M935+'Posebni dio'!M1024+'Posebni dio'!M1912+'Posebni dio'!M1971+'Posebni dio'!M2040+'Posebni dio'!M2157+'Posebni dio'!M2234+'Posebni dio'!M2295+'Posebni dio'!M2351+'Posebni dio'!M2404+'Posebni dio'!M2455+'Posebni dio'!M2519+'Posebni dio'!M2577+'Posebni dio'!M2099+'Posebni dio'!M2642+'Posebni dio'!M2701</f>
        <v>0</v>
      </c>
    </row>
    <row r="26" spans="1:12" ht="12.75" customHeight="1" thickBot="1" x14ac:dyDescent="0.25">
      <c r="A26" s="185">
        <v>612200</v>
      </c>
      <c r="B26" s="186" t="s">
        <v>485</v>
      </c>
      <c r="C26" s="187">
        <f>'Posebni dio'!G1025</f>
        <v>13500</v>
      </c>
      <c r="D26" s="187">
        <f>'Posebni dio'!H1025</f>
        <v>13500</v>
      </c>
      <c r="E26" s="187">
        <f>'Posebni dio'!I1025</f>
        <v>0</v>
      </c>
      <c r="F26" s="187">
        <f>'Posebni dio'!J1025</f>
        <v>0</v>
      </c>
      <c r="G26" s="187">
        <f>'Posebni dio'!K1025</f>
        <v>13500</v>
      </c>
      <c r="H26" s="507">
        <f t="shared" si="1"/>
        <v>100</v>
      </c>
      <c r="I26" s="498">
        <f t="shared" si="2"/>
        <v>0</v>
      </c>
    </row>
    <row r="27" spans="1:12" ht="14.25" customHeight="1" thickBot="1" x14ac:dyDescent="0.25">
      <c r="A27" s="119">
        <v>613000</v>
      </c>
      <c r="B27" s="136" t="s">
        <v>185</v>
      </c>
      <c r="C27" s="146">
        <f>C28+C31+C34+C37+C47+C48+C49+C50+C51+C52</f>
        <v>12145587</v>
      </c>
      <c r="D27" s="146">
        <f t="shared" ref="D27:I27" si="4">D28+D31+D34+D37+D47+D48+D49+D50+D51+D52</f>
        <v>9563025</v>
      </c>
      <c r="E27" s="146">
        <f t="shared" si="4"/>
        <v>2494370</v>
      </c>
      <c r="F27" s="146">
        <f t="shared" si="4"/>
        <v>88192</v>
      </c>
      <c r="G27" s="146">
        <f t="shared" si="4"/>
        <v>12145587</v>
      </c>
      <c r="H27" s="507">
        <f t="shared" si="1"/>
        <v>100</v>
      </c>
      <c r="I27" s="146">
        <f t="shared" si="4"/>
        <v>0</v>
      </c>
    </row>
    <row r="28" spans="1:12" x14ac:dyDescent="0.2">
      <c r="A28" s="120">
        <v>613100</v>
      </c>
      <c r="B28" s="132" t="s">
        <v>175</v>
      </c>
      <c r="C28" s="151">
        <f>SUM(C29:C30)</f>
        <v>301383</v>
      </c>
      <c r="D28" s="163">
        <f>SUM(D29:D30)</f>
        <v>279550</v>
      </c>
      <c r="E28" s="110">
        <f>SUM(E29:E30)</f>
        <v>2500</v>
      </c>
      <c r="F28" s="200">
        <f>SUM(F29:F30)</f>
        <v>19333</v>
      </c>
      <c r="G28" s="151">
        <f>SUM(G29:G30)</f>
        <v>301383</v>
      </c>
      <c r="H28" s="178">
        <f t="shared" si="1"/>
        <v>100</v>
      </c>
      <c r="I28" s="164">
        <f t="shared" si="2"/>
        <v>0</v>
      </c>
    </row>
    <row r="29" spans="1:12" ht="11.25" customHeight="1" x14ac:dyDescent="0.2">
      <c r="A29" s="123">
        <v>613110</v>
      </c>
      <c r="B29" s="133" t="s">
        <v>174</v>
      </c>
      <c r="C29" s="149">
        <f>'Posebni dio'!G26+'Posebni dio'!G95+'Posebni dio'!G160+'Posebni dio'!G224+'Posebni dio'!G280+'Posebni dio'!G346+'Posebni dio'!G417+'Posebni dio'!G474+'Posebni dio'!G865+'Posebni dio'!G938+'Posebni dio'!G1028+'Posebni dio'!G1915+'Posebni dio'!G1974+'Posebni dio'!G2043+'Posebni dio'!G2160+'Posebni dio'!G2237+'Posebni dio'!G2298+'Posebni dio'!G2354+'Posebni dio'!G2407+'Posebni dio'!G2458+'Posebni dio'!G2522+'Posebni dio'!G2580+'Posebni dio'!G2102+'Posebni dio'!G2645+'Posebni dio'!G2704+'Posebni dio'!G2704</f>
        <v>150550</v>
      </c>
      <c r="D29" s="149">
        <f>'Posebni dio'!H26+'Posebni dio'!H95+'Posebni dio'!H160+'Posebni dio'!H224+'Posebni dio'!H280+'Posebni dio'!H346+'Posebni dio'!H417+'Posebni dio'!H474+'Posebni dio'!H865+'Posebni dio'!H938+'Posebni dio'!H1028+'Posebni dio'!H1915+'Posebni dio'!H1974+'Posebni dio'!H2043+'Posebni dio'!H2160+'Posebni dio'!H2237+'Posebni dio'!H2298+'Posebni dio'!H2354+'Posebni dio'!H2407+'Posebni dio'!H2458+'Posebni dio'!H2522+'Posebni dio'!H2580+'Posebni dio'!H2102+'Posebni dio'!H2645+'Posebni dio'!H2704</f>
        <v>149550</v>
      </c>
      <c r="E29" s="149">
        <f>'Posebni dio'!I26+'Posebni dio'!I95+'Posebni dio'!I160+'Posebni dio'!I224+'Posebni dio'!I280+'Posebni dio'!I346+'Posebni dio'!I417+'Posebni dio'!I474+'Posebni dio'!I865+'Posebni dio'!I938+'Posebni dio'!I1028+'Posebni dio'!I1915+'Posebni dio'!I1974+'Posebni dio'!I2043+'Posebni dio'!I2160+'Posebni dio'!I2237+'Posebni dio'!I2298+'Posebni dio'!I2354+'Posebni dio'!I2407+'Posebni dio'!I2458+'Posebni dio'!I2522+'Posebni dio'!I2580+'Posebni dio'!I2102+'Posebni dio'!I2645+'Posebni dio'!I2704</f>
        <v>1000</v>
      </c>
      <c r="F29" s="149">
        <f>'Posebni dio'!J26+'Posebni dio'!J95+'Posebni dio'!J160+'Posebni dio'!J224+'Posebni dio'!J280+'Posebni dio'!J346+'Posebni dio'!J417+'Posebni dio'!J474+'Posebni dio'!J865+'Posebni dio'!J938+'Posebni dio'!J1028+'Posebni dio'!J1915+'Posebni dio'!J1974+'Posebni dio'!J2043+'Posebni dio'!J2160+'Posebni dio'!J2237+'Posebni dio'!J2298+'Posebni dio'!J2354+'Posebni dio'!J2407+'Posebni dio'!J2458+'Posebni dio'!J2522+'Posebni dio'!J2580+'Posebni dio'!J2102+'Posebni dio'!J2645+'Posebni dio'!J2704</f>
        <v>0</v>
      </c>
      <c r="G29" s="149">
        <f>'Posebni dio'!K26+'Posebni dio'!K95+'Posebni dio'!K160+'Posebni dio'!K224+'Posebni dio'!K280+'Posebni dio'!K346+'Posebni dio'!K417+'Posebni dio'!K474+'Posebni dio'!K865+'Posebni dio'!K938+'Posebni dio'!K1028+'Posebni dio'!K1915+'Posebni dio'!K1974+'Posebni dio'!K2043+'Posebni dio'!K2160+'Posebni dio'!K2237+'Posebni dio'!K2298+'Posebni dio'!K2354+'Posebni dio'!K2407+'Posebni dio'!K2458+'Posebni dio'!K2522+'Posebni dio'!K2580+'Posebni dio'!K2102+'Posebni dio'!K2645+'Posebni dio'!K2704</f>
        <v>150550</v>
      </c>
      <c r="H29" s="175">
        <f t="shared" si="1"/>
        <v>100</v>
      </c>
      <c r="I29" s="161">
        <f t="shared" si="2"/>
        <v>0</v>
      </c>
    </row>
    <row r="30" spans="1:12" ht="12" customHeight="1" x14ac:dyDescent="0.2">
      <c r="A30" s="123">
        <v>613120</v>
      </c>
      <c r="B30" s="133" t="s">
        <v>22</v>
      </c>
      <c r="C30" s="149">
        <f>'Posebni dio'!G27+'Posebni dio'!G96+'Posebni dio'!G161+'Posebni dio'!G225+'Posebni dio'!G281+'Posebni dio'!G347+'Posebni dio'!G418+'Posebni dio'!G475+'Posebni dio'!G866+'Posebni dio'!G939+'Posebni dio'!G1029+'Posebni dio'!G1916+'Posebni dio'!G1975+'Posebni dio'!G2044+'Posebni dio'!G2161+'Posebni dio'!G2238+'Posebni dio'!G2299+'Posebni dio'!G2355+'Posebni dio'!G2408+'Posebni dio'!G2459+'Posebni dio'!G2523+'Posebni dio'!G2581+'Posebni dio'!G2103+'Posebni dio'!G2646+'Posebni dio'!G2705</f>
        <v>150833</v>
      </c>
      <c r="D30" s="149">
        <f>'Posebni dio'!H27+'Posebni dio'!H96+'Posebni dio'!H161+'Posebni dio'!H225+'Posebni dio'!H281+'Posebni dio'!H347+'Posebni dio'!H418+'Posebni dio'!H475+'Posebni dio'!H866+'Posebni dio'!H939+'Posebni dio'!H1029+'Posebni dio'!H1916+'Posebni dio'!H1975+'Posebni dio'!H2044+'Posebni dio'!H2161+'Posebni dio'!H2238+'Posebni dio'!H2299+'Posebni dio'!H2355+'Posebni dio'!H2408+'Posebni dio'!H2459+'Posebni dio'!H2523+'Posebni dio'!H2581+'Posebni dio'!H2103+'Posebni dio'!H2646+'Posebni dio'!H2705</f>
        <v>130000</v>
      </c>
      <c r="E30" s="149">
        <f>'Posebni dio'!I27+'Posebni dio'!I96+'Posebni dio'!I161+'Posebni dio'!I225+'Posebni dio'!I281+'Posebni dio'!I347+'Posebni dio'!I418+'Posebni dio'!I475+'Posebni dio'!I866+'Posebni dio'!I939+'Posebni dio'!I1029+'Posebni dio'!I1916+'Posebni dio'!I1975+'Posebni dio'!I2044+'Posebni dio'!I2161+'Posebni dio'!I2238+'Posebni dio'!I2299+'Posebni dio'!I2355+'Posebni dio'!I2408+'Posebni dio'!I2459+'Posebni dio'!I2523+'Posebni dio'!I2581+'Posebni dio'!I2103+'Posebni dio'!I2646+'Posebni dio'!I2705</f>
        <v>1500</v>
      </c>
      <c r="F30" s="149">
        <f>'Posebni dio'!J27+'Posebni dio'!J96+'Posebni dio'!J161+'Posebni dio'!J225+'Posebni dio'!J281+'Posebni dio'!J347+'Posebni dio'!J418+'Posebni dio'!J475+'Posebni dio'!J866+'Posebni dio'!J939+'Posebni dio'!J1029+'Posebni dio'!J1916+'Posebni dio'!J1975+'Posebni dio'!J2044+'Posebni dio'!J2161+'Posebni dio'!J2238+'Posebni dio'!J2299+'Posebni dio'!J2355+'Posebni dio'!J2408+'Posebni dio'!J2459+'Posebni dio'!J2523+'Posebni dio'!J2581+'Posebni dio'!J2103+'Posebni dio'!J2646+'Posebni dio'!J2705</f>
        <v>19333</v>
      </c>
      <c r="G30" s="149">
        <f>'Posebni dio'!K27+'Posebni dio'!K96+'Posebni dio'!K161+'Posebni dio'!K225+'Posebni dio'!K281+'Posebni dio'!K347+'Posebni dio'!K418+'Posebni dio'!K475+'Posebni dio'!K866+'Posebni dio'!K939+'Posebni dio'!K1029+'Posebni dio'!K1916+'Posebni dio'!K1975+'Posebni dio'!K2044+'Posebni dio'!K2161+'Posebni dio'!K2238+'Posebni dio'!K2299+'Posebni dio'!K2355+'Posebni dio'!K2408+'Posebni dio'!K2459+'Posebni dio'!K2523+'Posebni dio'!K2581+'Posebni dio'!K2103+'Posebni dio'!K2646+'Posebni dio'!K2705</f>
        <v>150833</v>
      </c>
      <c r="H30" s="175">
        <f t="shared" si="1"/>
        <v>100</v>
      </c>
      <c r="I30" s="161">
        <f t="shared" si="2"/>
        <v>0</v>
      </c>
    </row>
    <row r="31" spans="1:12" x14ac:dyDescent="0.2">
      <c r="A31" s="122">
        <v>613200</v>
      </c>
      <c r="B31" s="134" t="s">
        <v>186</v>
      </c>
      <c r="C31" s="152">
        <f>SUM(C32:C33)</f>
        <v>823100</v>
      </c>
      <c r="D31" s="165">
        <f>SUM(D32:D33)</f>
        <v>816100</v>
      </c>
      <c r="E31" s="40">
        <f>SUM(E32:E33)</f>
        <v>6000</v>
      </c>
      <c r="F31" s="199">
        <f>SUM(F32:F33)</f>
        <v>1000</v>
      </c>
      <c r="G31" s="152">
        <f>SUM(G32:G33)</f>
        <v>823100</v>
      </c>
      <c r="H31" s="179">
        <f t="shared" si="1"/>
        <v>100</v>
      </c>
      <c r="I31" s="166">
        <f t="shared" si="2"/>
        <v>0</v>
      </c>
    </row>
    <row r="32" spans="1:12" x14ac:dyDescent="0.2">
      <c r="A32" s="123">
        <v>613211</v>
      </c>
      <c r="B32" s="133" t="s">
        <v>187</v>
      </c>
      <c r="C32" s="149">
        <f>'Posebni dio'!G29+'Posebni dio'!G98+'Posebni dio'!G163+'Posebni dio'!G227+'Posebni dio'!G283+'Posebni dio'!G349+'Posebni dio'!G420+'Posebni dio'!G477+'Posebni dio'!G868+'Posebni dio'!G941+'Posebni dio'!G1031+'Posebni dio'!G1918+'Posebni dio'!G1977+'Posebni dio'!G2046+'Posebni dio'!G2163+'Posebni dio'!G2240+'Posebni dio'!G2301+'Posebni dio'!G2357+'Posebni dio'!G2410+'Posebni dio'!G2461+'Posebni dio'!G2525+'Posebni dio'!G2583+'Posebni dio'!G2105+'Posebni dio'!G2648+'Posebni dio'!G2707+'Posebni dio'!G2707</f>
        <v>255100</v>
      </c>
      <c r="D32" s="149">
        <f>'Posebni dio'!H29+'Posebni dio'!H98+'Posebni dio'!H163+'Posebni dio'!H227+'Posebni dio'!H283+'Posebni dio'!H349+'Posebni dio'!H420+'Posebni dio'!H477+'Posebni dio'!H868+'Posebni dio'!H941+'Posebni dio'!H1031+'Posebni dio'!H1918+'Posebni dio'!H1977+'Posebni dio'!H2046+'Posebni dio'!H2163+'Posebni dio'!H2240+'Posebni dio'!H2301+'Posebni dio'!H2357+'Posebni dio'!H2410+'Posebni dio'!H2461+'Posebni dio'!H2525+'Posebni dio'!H2583+'Posebni dio'!H2105+'Posebni dio'!H2648+'Posebni dio'!H2707+'Posebni dio'!H2707</f>
        <v>248100</v>
      </c>
      <c r="E32" s="149">
        <f>'Posebni dio'!I29+'Posebni dio'!I98+'Posebni dio'!I163+'Posebni dio'!I227+'Posebni dio'!I283+'Posebni dio'!I349+'Posebni dio'!I420+'Posebni dio'!I477+'Posebni dio'!I868+'Posebni dio'!I941+'Posebni dio'!I1031+'Posebni dio'!I1918+'Posebni dio'!I1977+'Posebni dio'!I2046+'Posebni dio'!I2163+'Posebni dio'!I2240+'Posebni dio'!I2301+'Posebni dio'!I2357+'Posebni dio'!I2410+'Posebni dio'!I2461+'Posebni dio'!I2525+'Posebni dio'!I2583+'Posebni dio'!I2105+'Posebni dio'!I2648+'Posebni dio'!I2707+'Posebni dio'!I2707</f>
        <v>6000</v>
      </c>
      <c r="F32" s="149">
        <f>'Posebni dio'!J29+'Posebni dio'!J98+'Posebni dio'!J163+'Posebni dio'!J227+'Posebni dio'!J283+'Posebni dio'!J349+'Posebni dio'!J420+'Posebni dio'!J477+'Posebni dio'!J868+'Posebni dio'!J941+'Posebni dio'!J1031+'Posebni dio'!J1918+'Posebni dio'!J1977+'Posebni dio'!J2046+'Posebni dio'!J2163+'Posebni dio'!J2240+'Posebni dio'!J2301+'Posebni dio'!J2357+'Posebni dio'!J2410+'Posebni dio'!J2461+'Posebni dio'!J2525+'Posebni dio'!J2583+'Posebni dio'!J2105+'Posebni dio'!J2648+'Posebni dio'!J2707+'Posebni dio'!J2707</f>
        <v>1000</v>
      </c>
      <c r="G32" s="149">
        <f>'Posebni dio'!K29+'Posebni dio'!K98+'Posebni dio'!K163+'Posebni dio'!K227+'Posebni dio'!K283+'Posebni dio'!K349+'Posebni dio'!K420+'Posebni dio'!K477+'Posebni dio'!K868+'Posebni dio'!K941+'Posebni dio'!K1031+'Posebni dio'!K1918+'Posebni dio'!K1977+'Posebni dio'!K2046+'Posebni dio'!K2163+'Posebni dio'!K2240+'Posebni dio'!K2301+'Posebni dio'!K2357+'Posebni dio'!K2410+'Posebni dio'!K2461+'Posebni dio'!K2525+'Posebni dio'!K2583+'Posebni dio'!K2105+'Posebni dio'!K2648+'Posebni dio'!K2707+'Posebni dio'!K2707</f>
        <v>255100</v>
      </c>
      <c r="H32" s="175">
        <f t="shared" si="1"/>
        <v>100</v>
      </c>
      <c r="I32" s="161">
        <f t="shared" si="2"/>
        <v>0</v>
      </c>
    </row>
    <row r="33" spans="1:12" ht="10.5" customHeight="1" x14ac:dyDescent="0.2">
      <c r="A33" s="123">
        <v>613212</v>
      </c>
      <c r="B33" s="133" t="s">
        <v>188</v>
      </c>
      <c r="C33" s="149">
        <f>'Posebni dio'!G30+'Posebni dio'!G99+'Posebni dio'!G164+'Posebni dio'!G228+'Posebni dio'!G284+'Posebni dio'!G350+'Posebni dio'!G421+'Posebni dio'!G478+'Posebni dio'!G869+'Posebni dio'!G942+'Posebni dio'!G1032+'Posebni dio'!G1919+'Posebni dio'!G1978+'Posebni dio'!G2047+'Posebni dio'!G2164+'Posebni dio'!G2241+'Posebni dio'!G2302+'Posebni dio'!G2358+'Posebni dio'!G2411+'Posebni dio'!G2462+'Posebni dio'!G2526+'Posebni dio'!G2584+'Posebni dio'!G2106+'Posebni dio'!G2649+'Posebni dio'!G2708+'Posebni dio'!G2708</f>
        <v>568000</v>
      </c>
      <c r="D33" s="149">
        <f>'Posebni dio'!H30+'Posebni dio'!H99+'Posebni dio'!H164+'Posebni dio'!H228+'Posebni dio'!H284+'Posebni dio'!H350+'Posebni dio'!H421+'Posebni dio'!H478+'Posebni dio'!H869+'Posebni dio'!H942+'Posebni dio'!H1032+'Posebni dio'!H1919+'Posebni dio'!H1978+'Posebni dio'!H2047+'Posebni dio'!H2164+'Posebni dio'!H2241+'Posebni dio'!H2302+'Posebni dio'!H2358+'Posebni dio'!H2411+'Posebni dio'!H2462+'Posebni dio'!H2526+'Posebni dio'!H2584+'Posebni dio'!H2106+'Posebni dio'!H2649+'Posebni dio'!H2708+'Posebni dio'!H2708</f>
        <v>568000</v>
      </c>
      <c r="E33" s="149">
        <f>'Posebni dio'!I30+'Posebni dio'!I99+'Posebni dio'!I164+'Posebni dio'!I228+'Posebni dio'!I284+'Posebni dio'!I350+'Posebni dio'!I421+'Posebni dio'!I478+'Posebni dio'!I869+'Posebni dio'!I942+'Posebni dio'!I1032+'Posebni dio'!I1919+'Posebni dio'!I1978+'Posebni dio'!I2047+'Posebni dio'!I2164+'Posebni dio'!I2241+'Posebni dio'!I2302+'Posebni dio'!I2358+'Posebni dio'!I2411+'Posebni dio'!I2462+'Posebni dio'!I2526+'Posebni dio'!I2584+'Posebni dio'!I2106+'Posebni dio'!I2649+'Posebni dio'!I2708+'Posebni dio'!I2708</f>
        <v>0</v>
      </c>
      <c r="F33" s="149">
        <f>'Posebni dio'!J30+'Posebni dio'!J99+'Posebni dio'!J164+'Posebni dio'!J228+'Posebni dio'!J284+'Posebni dio'!J350+'Posebni dio'!J421+'Posebni dio'!J478+'Posebni dio'!J869+'Posebni dio'!J942+'Posebni dio'!J1032+'Posebni dio'!J1919+'Posebni dio'!J1978+'Posebni dio'!J2047+'Posebni dio'!J2164+'Posebni dio'!J2241+'Posebni dio'!J2302+'Posebni dio'!J2358+'Posebni dio'!J2411+'Posebni dio'!J2462+'Posebni dio'!J2526+'Posebni dio'!J2584+'Posebni dio'!J2106+'Posebni dio'!J2649+'Posebni dio'!J2708+'Posebni dio'!J2708</f>
        <v>0</v>
      </c>
      <c r="G33" s="149">
        <f>'Posebni dio'!K30+'Posebni dio'!K99+'Posebni dio'!K164+'Posebni dio'!K228+'Posebni dio'!K284+'Posebni dio'!K350+'Posebni dio'!K421+'Posebni dio'!K478+'Posebni dio'!K869+'Posebni dio'!K942+'Posebni dio'!K1032+'Posebni dio'!K1919+'Posebni dio'!K1978+'Posebni dio'!K2047+'Posebni dio'!K2164+'Posebni dio'!K2241+'Posebni dio'!K2302+'Posebni dio'!K2358+'Posebni dio'!K2411+'Posebni dio'!K2462+'Posebni dio'!K2526+'Posebni dio'!K2584+'Posebni dio'!K2106+'Posebni dio'!K2649+'Posebni dio'!K2708+'Posebni dio'!K2708</f>
        <v>568000</v>
      </c>
      <c r="H33" s="175">
        <f t="shared" si="1"/>
        <v>100</v>
      </c>
      <c r="I33" s="161">
        <f t="shared" si="2"/>
        <v>0</v>
      </c>
      <c r="L33" s="36"/>
    </row>
    <row r="34" spans="1:12" x14ac:dyDescent="0.2">
      <c r="A34" s="122">
        <v>613300</v>
      </c>
      <c r="B34" s="134" t="s">
        <v>311</v>
      </c>
      <c r="C34" s="152">
        <f>SUM(C35:C36)</f>
        <v>1072360</v>
      </c>
      <c r="D34" s="165">
        <f>SUM(D35:D36)</f>
        <v>1066860</v>
      </c>
      <c r="E34" s="40">
        <f>SUM(E35:E36)</f>
        <v>5500</v>
      </c>
      <c r="F34" s="199">
        <f>SUM(F35:F36)</f>
        <v>0</v>
      </c>
      <c r="G34" s="152">
        <f>SUM(G35:G36)</f>
        <v>1072360</v>
      </c>
      <c r="H34" s="179">
        <f t="shared" si="1"/>
        <v>100</v>
      </c>
      <c r="I34" s="166">
        <f t="shared" si="2"/>
        <v>0</v>
      </c>
    </row>
    <row r="35" spans="1:12" x14ac:dyDescent="0.2">
      <c r="A35" s="123">
        <v>613321</v>
      </c>
      <c r="B35" s="133" t="s">
        <v>189</v>
      </c>
      <c r="C35" s="149">
        <f>'Posebni dio'!G32+'Posebni dio'!G101+'Posebni dio'!G166+'Posebni dio'!G230+'Posebni dio'!G286+'Posebni dio'!G352+'Posebni dio'!G420+'Posebni dio'!G480+'Posebni dio'!G871+'Posebni dio'!G944+'Posebni dio'!G1034+'Posebni dio'!G1921+'Posebni dio'!G1980+'Posebni dio'!G2049+'Posebni dio'!G2166+'Posebni dio'!G2243+'Posebni dio'!G2304+'Posebni dio'!G2360+'Posebni dio'!G2413+'Posebni dio'!G2464+'Posebni dio'!G2528+'Posebni dio'!G2586+'Posebni dio'!G2108+'Posebni dio'!G2651+'Posebni dio'!G2710+'Posebni dio'!G2710</f>
        <v>139300</v>
      </c>
      <c r="D35" s="149">
        <f>'Posebni dio'!H32+'Posebni dio'!H101+'Posebni dio'!H166+'Posebni dio'!H230+'Posebni dio'!H286+'Posebni dio'!H352+'Posebni dio'!H420+'Posebni dio'!H480+'Posebni dio'!H871+'Posebni dio'!H944+'Posebni dio'!H1034+'Posebni dio'!H1921+'Posebni dio'!H1980+'Posebni dio'!H2049+'Posebni dio'!H2166+'Posebni dio'!H2243+'Posebni dio'!H2304+'Posebni dio'!H2360+'Posebni dio'!H2413+'Posebni dio'!H2464+'Posebni dio'!H2528+'Posebni dio'!H2586+'Posebni dio'!H2108+'Posebni dio'!H2651+'Posebni dio'!H2710+'Posebni dio'!H2710</f>
        <v>138300</v>
      </c>
      <c r="E35" s="149">
        <f>'Posebni dio'!I32+'Posebni dio'!I101+'Posebni dio'!I166+'Posebni dio'!I230+'Posebni dio'!I286+'Posebni dio'!I352+'Posebni dio'!I420+'Posebni dio'!I480+'Posebni dio'!I871+'Posebni dio'!I944+'Posebni dio'!I1034+'Posebni dio'!I1921+'Posebni dio'!I1980+'Posebni dio'!I2049+'Posebni dio'!I2166+'Posebni dio'!I2243+'Posebni dio'!I2304+'Posebni dio'!I2360+'Posebni dio'!I2413+'Posebni dio'!I2464+'Posebni dio'!I2528+'Posebni dio'!I2586+'Posebni dio'!I2108+'Posebni dio'!I2651+'Posebni dio'!I2710+'Posebni dio'!I2710</f>
        <v>1000</v>
      </c>
      <c r="F35" s="149">
        <f>'Posebni dio'!J32+'Posebni dio'!J101+'Posebni dio'!J166+'Posebni dio'!J230+'Posebni dio'!J286+'Posebni dio'!J352+'Posebni dio'!J420+'Posebni dio'!J480+'Posebni dio'!J871+'Posebni dio'!J944+'Posebni dio'!J1034+'Posebni dio'!J1921+'Posebni dio'!J1980+'Posebni dio'!J2049+'Posebni dio'!J2166+'Posebni dio'!J2243+'Posebni dio'!J2304+'Posebni dio'!J2360+'Posebni dio'!J2413+'Posebni dio'!J2464+'Posebni dio'!J2528+'Posebni dio'!J2586+'Posebni dio'!J2108+'Posebni dio'!J2651+'Posebni dio'!J2710+'Posebni dio'!J2710</f>
        <v>0</v>
      </c>
      <c r="G35" s="149">
        <f>'Posebni dio'!K32+'Posebni dio'!K101+'Posebni dio'!K166+'Posebni dio'!K230+'Posebni dio'!K286+'Posebni dio'!K352+'Posebni dio'!K420+'Posebni dio'!K480+'Posebni dio'!K871+'Posebni dio'!K944+'Posebni dio'!K1034+'Posebni dio'!K1921+'Posebni dio'!K1980+'Posebni dio'!K2049+'Posebni dio'!K2166+'Posebni dio'!K2243+'Posebni dio'!K2304+'Posebni dio'!K2360+'Posebni dio'!K2413+'Posebni dio'!K2464+'Posebni dio'!K2528+'Posebni dio'!K2586+'Posebni dio'!K2108+'Posebni dio'!K2651+'Posebni dio'!K2710+'Posebni dio'!K2710</f>
        <v>139300</v>
      </c>
      <c r="H35" s="175">
        <f t="shared" si="1"/>
        <v>100</v>
      </c>
      <c r="I35" s="161">
        <f t="shared" si="2"/>
        <v>0</v>
      </c>
    </row>
    <row r="36" spans="1:12" x14ac:dyDescent="0.2">
      <c r="A36" s="123">
        <v>613311</v>
      </c>
      <c r="B36" s="133" t="s">
        <v>307</v>
      </c>
      <c r="C36" s="149">
        <f>'Posebni dio'!G33+'Posebni dio'!G102+'Posebni dio'!G167+'Posebni dio'!G231+'Posebni dio'!G287+'Posebni dio'!G353+'Posebni dio'!G424+'Posebni dio'!G481+'Posebni dio'!G872+'Posebni dio'!G945+'Posebni dio'!G1035+'Posebni dio'!G1922+'Posebni dio'!G1981+'Posebni dio'!G2050+'Posebni dio'!G2167+'Posebni dio'!G2244+'Posebni dio'!G2305+'Posebni dio'!G2361+'Posebni dio'!G2414+'Posebni dio'!G2465+'Posebni dio'!G2529+'Posebni dio'!G2587+'Posebni dio'!G2109+'Posebni dio'!G2652+'Posebni dio'!G2711+'Posebni dio'!G2711</f>
        <v>933060</v>
      </c>
      <c r="D36" s="149">
        <f>'Posebni dio'!H33+'Posebni dio'!H102+'Posebni dio'!H167+'Posebni dio'!H231+'Posebni dio'!H287+'Posebni dio'!H353+'Posebni dio'!H424+'Posebni dio'!H481+'Posebni dio'!H872+'Posebni dio'!H945+'Posebni dio'!H1035+'Posebni dio'!H1922+'Posebni dio'!H1981+'Posebni dio'!H2050+'Posebni dio'!H2167+'Posebni dio'!H2244+'Posebni dio'!H2305+'Posebni dio'!H2361+'Posebni dio'!H2414+'Posebni dio'!H2465+'Posebni dio'!H2529+'Posebni dio'!H2587+'Posebni dio'!H2109+'Posebni dio'!H2652+'Posebni dio'!H2711+'Posebni dio'!H2711</f>
        <v>928560</v>
      </c>
      <c r="E36" s="149">
        <f>'Posebni dio'!I33+'Posebni dio'!I102+'Posebni dio'!I167+'Posebni dio'!I231+'Posebni dio'!I287+'Posebni dio'!I353+'Posebni dio'!I424+'Posebni dio'!I481+'Posebni dio'!I872+'Posebni dio'!I945+'Posebni dio'!I1035+'Posebni dio'!I1922+'Posebni dio'!I1981+'Posebni dio'!I2050+'Posebni dio'!I2167+'Posebni dio'!I2244+'Posebni dio'!I2305+'Posebni dio'!I2361+'Posebni dio'!I2414+'Posebni dio'!I2465+'Posebni dio'!I2529+'Posebni dio'!I2587+'Posebni dio'!I2109+'Posebni dio'!I2652+'Posebni dio'!I2711+'Posebni dio'!I2711</f>
        <v>4500</v>
      </c>
      <c r="F36" s="149">
        <f>'Posebni dio'!J33+'Posebni dio'!J102+'Posebni dio'!J167+'Posebni dio'!J231+'Posebni dio'!J287+'Posebni dio'!J353+'Posebni dio'!J424+'Posebni dio'!J481+'Posebni dio'!J872+'Posebni dio'!J945+'Posebni dio'!J1035+'Posebni dio'!J1922+'Posebni dio'!J1981+'Posebni dio'!J2050+'Posebni dio'!J2167+'Posebni dio'!J2244+'Posebni dio'!J2305+'Posebni dio'!J2361+'Posebni dio'!J2414+'Posebni dio'!J2465+'Posebni dio'!J2529+'Posebni dio'!J2587+'Posebni dio'!J2109+'Posebni dio'!J2652+'Posebni dio'!J2711+'Posebni dio'!J2711</f>
        <v>0</v>
      </c>
      <c r="G36" s="149">
        <f>'Posebni dio'!K33+'Posebni dio'!K102+'Posebni dio'!K167+'Posebni dio'!K231+'Posebni dio'!K287+'Posebni dio'!K353+'Posebni dio'!K424+'Posebni dio'!K481+'Posebni dio'!K872+'Posebni dio'!K945+'Posebni dio'!K1035+'Posebni dio'!K1922+'Posebni dio'!K1981+'Posebni dio'!K2050+'Posebni dio'!K2167+'Posebni dio'!K2244+'Posebni dio'!K2305+'Posebni dio'!K2361+'Posebni dio'!K2414+'Posebni dio'!K2465+'Posebni dio'!K2529+'Posebni dio'!K2587+'Posebni dio'!K2109+'Posebni dio'!K2652+'Posebni dio'!K2711+'Posebni dio'!K2711</f>
        <v>933060</v>
      </c>
      <c r="H36" s="175">
        <f t="shared" si="1"/>
        <v>100</v>
      </c>
      <c r="I36" s="161">
        <f t="shared" si="2"/>
        <v>0</v>
      </c>
    </row>
    <row r="37" spans="1:12" x14ac:dyDescent="0.2">
      <c r="A37" s="122">
        <v>613400</v>
      </c>
      <c r="B37" s="134" t="s">
        <v>190</v>
      </c>
      <c r="C37" s="152">
        <f>SUM(C38:C46)</f>
        <v>1772036</v>
      </c>
      <c r="D37" s="165">
        <f>SUM(D38:D46)</f>
        <v>1565583</v>
      </c>
      <c r="E37" s="40">
        <f>SUM(E38:E46)</f>
        <v>200120</v>
      </c>
      <c r="F37" s="199">
        <f>SUM(F38:F46)</f>
        <v>6333</v>
      </c>
      <c r="G37" s="152">
        <f>SUM(G38:G46)</f>
        <v>1772036</v>
      </c>
      <c r="H37" s="179">
        <f t="shared" si="1"/>
        <v>100</v>
      </c>
      <c r="I37" s="166">
        <f t="shared" si="2"/>
        <v>0</v>
      </c>
    </row>
    <row r="38" spans="1:12" x14ac:dyDescent="0.2">
      <c r="A38" s="123">
        <v>613410</v>
      </c>
      <c r="B38" s="133" t="s">
        <v>191</v>
      </c>
      <c r="C38" s="149">
        <f>'Posebni dio'!G35+'Posebni dio'!G104+'Posebni dio'!G169+'Posebni dio'!G233+'Posebni dio'!G289+'Posebni dio'!G355+'Posebni dio'!G426+'Posebni dio'!G483+'Posebni dio'!G874+'Posebni dio'!G947+'Posebni dio'!G1037+'Posebni dio'!G1924+'Posebni dio'!G1983+'Posebni dio'!G2052+'Posebni dio'!G2169+'Posebni dio'!G2246+'Posebni dio'!G2307+'Posebni dio'!G2363+'Posebni dio'!G2416+'Posebni dio'!G2467+'Posebni dio'!G2531+'Posebni dio'!G2589+'Posebni dio'!G2111+'Posebni dio'!G2654+'Posebni dio'!G2713</f>
        <v>524303</v>
      </c>
      <c r="D38" s="149">
        <f>'Posebni dio'!H35+'Posebni dio'!H104+'Posebni dio'!H169+'Posebni dio'!H233+'Posebni dio'!H289+'Posebni dio'!H355+'Posebni dio'!H426+'Posebni dio'!H483+'Posebni dio'!H874+'Posebni dio'!H947+'Posebni dio'!H1037+'Posebni dio'!H1924+'Posebni dio'!H1983+'Posebni dio'!H2052+'Posebni dio'!H2169+'Posebni dio'!H2246+'Posebni dio'!H2307+'Posebni dio'!H2363+'Posebni dio'!H2416+'Posebni dio'!H2467+'Posebni dio'!H2531+'Posebni dio'!H2589+'Posebni dio'!H2111+'Posebni dio'!H2654+'Posebni dio'!H2713</f>
        <v>486050</v>
      </c>
      <c r="E38" s="149">
        <f>'Posebni dio'!I35+'Posebni dio'!I104+'Posebni dio'!I169+'Posebni dio'!I233+'Posebni dio'!I289+'Posebni dio'!I355+'Posebni dio'!I426+'Posebni dio'!I483+'Posebni dio'!I874+'Posebni dio'!I947+'Posebni dio'!I1037+'Posebni dio'!I1924+'Posebni dio'!I1983+'Posebni dio'!I2052+'Posebni dio'!I2169+'Posebni dio'!I2246+'Posebni dio'!I2307+'Posebni dio'!I2363+'Posebni dio'!I2416+'Posebni dio'!I2467+'Posebni dio'!I2531+'Posebni dio'!I2589+'Posebni dio'!I2111+'Posebni dio'!I2654+'Posebni dio'!I2713</f>
        <v>32920</v>
      </c>
      <c r="F38" s="149">
        <f>'Posebni dio'!J35+'Posebni dio'!J104+'Posebni dio'!J169+'Posebni dio'!J233+'Posebni dio'!J289+'Posebni dio'!J355+'Posebni dio'!J426+'Posebni dio'!J483+'Posebni dio'!J874+'Posebni dio'!J947+'Posebni dio'!J1037+'Posebni dio'!J1924+'Posebni dio'!J1983+'Posebni dio'!J2052+'Posebni dio'!J2169+'Posebni dio'!J2246+'Posebni dio'!J2307+'Posebni dio'!J2363+'Posebni dio'!J2416+'Posebni dio'!J2467+'Posebni dio'!J2531+'Posebni dio'!J2589+'Posebni dio'!J2111+'Posebni dio'!J2654+'Posebni dio'!J2713</f>
        <v>5333</v>
      </c>
      <c r="G38" s="149">
        <f>'Posebni dio'!K35+'Posebni dio'!K104+'Posebni dio'!K169+'Posebni dio'!K233+'Posebni dio'!K289+'Posebni dio'!K355+'Posebni dio'!K426+'Posebni dio'!K483+'Posebni dio'!K874+'Posebni dio'!K947+'Posebni dio'!K1037+'Posebni dio'!K1924+'Posebni dio'!K1983+'Posebni dio'!K2052+'Posebni dio'!K2169+'Posebni dio'!K2246+'Posebni dio'!K2307+'Posebni dio'!K2363+'Posebni dio'!K2416+'Posebni dio'!K2467+'Posebni dio'!K2531+'Posebni dio'!K2589+'Posebni dio'!K2111+'Posebni dio'!K2654+'Posebni dio'!K2713</f>
        <v>524303</v>
      </c>
      <c r="H38" s="175">
        <f t="shared" si="1"/>
        <v>100</v>
      </c>
      <c r="I38" s="161">
        <f t="shared" si="2"/>
        <v>0</v>
      </c>
    </row>
    <row r="39" spans="1:12" x14ac:dyDescent="0.2">
      <c r="A39" s="4">
        <v>613423</v>
      </c>
      <c r="B39" s="5" t="s">
        <v>462</v>
      </c>
      <c r="C39" s="75">
        <f>'Posebni dio'!G2112</f>
        <v>105000</v>
      </c>
      <c r="D39" s="75">
        <f>'Posebni dio'!H2112</f>
        <v>45000</v>
      </c>
      <c r="E39" s="75">
        <f>'Posebni dio'!I2112</f>
        <v>60000</v>
      </c>
      <c r="F39" s="75">
        <f>'Posebni dio'!J2112</f>
        <v>0</v>
      </c>
      <c r="G39" s="75">
        <f>'Posebni dio'!K2112</f>
        <v>105000</v>
      </c>
      <c r="H39" s="175">
        <f t="shared" si="1"/>
        <v>100</v>
      </c>
      <c r="I39" s="161">
        <f t="shared" si="2"/>
        <v>0</v>
      </c>
    </row>
    <row r="40" spans="1:12" x14ac:dyDescent="0.2">
      <c r="A40" s="4">
        <v>613416</v>
      </c>
      <c r="B40" s="5" t="s">
        <v>523</v>
      </c>
      <c r="C40" s="75">
        <f>'Posebni dio'!G170+'Posebni dio'!G234+'Posebni dio'!G356+'Posebni dio'!G484+'Posebni dio'!G1038+'Posebni dio'!G2532</f>
        <v>51000</v>
      </c>
      <c r="D40" s="75">
        <f>'Posebni dio'!H170+'Posebni dio'!H234+'Posebni dio'!H356+'Posebni dio'!H484+'Posebni dio'!H1038+'Posebni dio'!H2532</f>
        <v>51000</v>
      </c>
      <c r="E40" s="75">
        <f>'Posebni dio'!I170+'Posebni dio'!I234+'Posebni dio'!I356+'Posebni dio'!I484+'Posebni dio'!I1038+'Posebni dio'!I2532</f>
        <v>0</v>
      </c>
      <c r="F40" s="75">
        <f>'Posebni dio'!J170+'Posebni dio'!J234+'Posebni dio'!J356+'Posebni dio'!J484+'Posebni dio'!J1038+'Posebni dio'!J2532</f>
        <v>0</v>
      </c>
      <c r="G40" s="75">
        <f>'Posebni dio'!K170+'Posebni dio'!K234+'Posebni dio'!K356+'Posebni dio'!K484+'Posebni dio'!K1038+'Posebni dio'!K2532</f>
        <v>51000</v>
      </c>
      <c r="H40" s="175">
        <f t="shared" si="1"/>
        <v>100</v>
      </c>
      <c r="I40" s="161">
        <f t="shared" si="2"/>
        <v>0</v>
      </c>
    </row>
    <row r="41" spans="1:12" x14ac:dyDescent="0.2">
      <c r="A41" s="4">
        <v>613418</v>
      </c>
      <c r="B41" s="5" t="s">
        <v>488</v>
      </c>
      <c r="C41" s="75">
        <f>'Posebni dio'!G36+'Posebni dio'!G171+'Posebni dio'!G2655+'Posebni dio'!G2590+'Posebni dio'!G235</f>
        <v>8000</v>
      </c>
      <c r="D41" s="75">
        <f>'Posebni dio'!H36+'Posebni dio'!H171+'Posebni dio'!H2655+'Posebni dio'!H2590+'Posebni dio'!H235</f>
        <v>8000</v>
      </c>
      <c r="E41" s="75">
        <f>'Posebni dio'!I36+'Posebni dio'!I171+'Posebni dio'!I2655+'Posebni dio'!I2590+'Posebni dio'!I235</f>
        <v>0</v>
      </c>
      <c r="F41" s="75">
        <f>'Posebni dio'!J36+'Posebni dio'!J171+'Posebni dio'!J2655+'Posebni dio'!J2590+'Posebni dio'!J235</f>
        <v>0</v>
      </c>
      <c r="G41" s="75">
        <f>'Posebni dio'!K36+'Posebni dio'!K171+'Posebni dio'!K2655+'Posebni dio'!K2590+'Posebni dio'!K235</f>
        <v>8000</v>
      </c>
      <c r="H41" s="106">
        <f t="shared" si="1"/>
        <v>100</v>
      </c>
      <c r="I41" s="41">
        <f t="shared" si="2"/>
        <v>0</v>
      </c>
    </row>
    <row r="42" spans="1:12" x14ac:dyDescent="0.2">
      <c r="A42" s="245">
        <v>613442</v>
      </c>
      <c r="B42" s="5" t="s">
        <v>524</v>
      </c>
      <c r="C42" s="75">
        <f>'Posebni dio'!G2054</f>
        <v>35000</v>
      </c>
      <c r="D42" s="75">
        <f>'Posebni dio'!H2054</f>
        <v>0</v>
      </c>
      <c r="E42" s="75">
        <f>'Posebni dio'!I2054</f>
        <v>35000</v>
      </c>
      <c r="F42" s="75">
        <f>'Posebni dio'!J2054</f>
        <v>0</v>
      </c>
      <c r="G42" s="75">
        <f>'Posebni dio'!K2054</f>
        <v>35000</v>
      </c>
      <c r="H42" s="106">
        <f t="shared" si="1"/>
        <v>100</v>
      </c>
      <c r="I42" s="41">
        <f t="shared" si="2"/>
        <v>0</v>
      </c>
    </row>
    <row r="43" spans="1:12" x14ac:dyDescent="0.2">
      <c r="A43" s="123">
        <v>613430</v>
      </c>
      <c r="B43" s="133" t="s">
        <v>192</v>
      </c>
      <c r="C43" s="149">
        <f>'Posebni dio'!G37+'Posebni dio'!G105+'Posebni dio'!G172+'Posebni dio'!G236+'Posebni dio'!G290+'Posebni dio'!G357+'Posebni dio'!G427+'Posebni dio'!G485+'Posebni dio'!G875+'Posebni dio'!G948+'Posebni dio'!G1039+'Posebni dio'!G1925+'Posebni dio'!G1984+'Posebni dio'!G2053+'Posebni dio'!G2170+'Posebni dio'!G2247+'Posebni dio'!G2308+'Posebni dio'!G2364+'Posebni dio'!G2417+'Posebni dio'!G2468+'Posebni dio'!G2533+'Posebni dio'!G2591+'Posebni dio'!G2656+'Posebni dio'!G2714+'Posebni dio'!G2714</f>
        <v>170733</v>
      </c>
      <c r="D43" s="149">
        <f>'Posebni dio'!H37+'Posebni dio'!H105+'Posebni dio'!H172+'Posebni dio'!H236+'Posebni dio'!H290+'Posebni dio'!H357+'Posebni dio'!H427+'Posebni dio'!H485+'Posebni dio'!H875+'Posebni dio'!H948+'Posebni dio'!H1039+'Posebni dio'!H1925+'Posebni dio'!H1984+'Posebni dio'!H2053+'Posebni dio'!H2170+'Posebni dio'!H2247+'Posebni dio'!H2308+'Posebni dio'!H2364+'Posebni dio'!H2417+'Posebni dio'!H2468+'Posebni dio'!H2533+'Posebni dio'!H2591+'Posebni dio'!H2656+'Posebni dio'!H2714+'Posebni dio'!H2714</f>
        <v>137533</v>
      </c>
      <c r="E43" s="149">
        <f>'Posebni dio'!I37+'Posebni dio'!I105+'Posebni dio'!I172+'Posebni dio'!I236+'Posebni dio'!I290+'Posebni dio'!I357+'Posebni dio'!I427+'Posebni dio'!I485+'Posebni dio'!I875+'Posebni dio'!I948+'Posebni dio'!I1039+'Posebni dio'!I1925+'Posebni dio'!I1984+'Posebni dio'!I2053+'Posebni dio'!I2170+'Posebni dio'!I2247+'Posebni dio'!I2308+'Posebni dio'!I2364+'Posebni dio'!I2417+'Posebni dio'!I2468+'Posebni dio'!I2533+'Posebni dio'!I2591+'Posebni dio'!I2656+'Posebni dio'!I2714+'Posebni dio'!I2714</f>
        <v>32200</v>
      </c>
      <c r="F43" s="149">
        <f>'Posebni dio'!J37+'Posebni dio'!J105+'Posebni dio'!J172+'Posebni dio'!J236+'Posebni dio'!J290+'Posebni dio'!J357+'Posebni dio'!J427+'Posebni dio'!J485+'Posebni dio'!J875+'Posebni dio'!J948+'Posebni dio'!J1039+'Posebni dio'!J1925+'Posebni dio'!J1984+'Posebni dio'!J2053+'Posebni dio'!J2170+'Posebni dio'!J2247+'Posebni dio'!J2308+'Posebni dio'!J2364+'Posebni dio'!J2417+'Posebni dio'!J2468+'Posebni dio'!J2533+'Posebni dio'!J2591+'Posebni dio'!J2656+'Posebni dio'!J2714+'Posebni dio'!J2714</f>
        <v>1000</v>
      </c>
      <c r="G43" s="149">
        <f>'Posebni dio'!K37+'Posebni dio'!K105+'Posebni dio'!K172+'Posebni dio'!K236+'Posebni dio'!K290+'Posebni dio'!K357+'Posebni dio'!K427+'Posebni dio'!K485+'Posebni dio'!K875+'Posebni dio'!K948+'Posebni dio'!K1039+'Posebni dio'!K1925+'Posebni dio'!K1984+'Posebni dio'!K2053+'Posebni dio'!K2170+'Posebni dio'!K2247+'Posebni dio'!K2308+'Posebni dio'!K2364+'Posebni dio'!K2417+'Posebni dio'!K2468+'Posebni dio'!K2533+'Posebni dio'!K2591+'Posebni dio'!K2656+'Posebni dio'!K2714+'Posebni dio'!K2714</f>
        <v>170733</v>
      </c>
      <c r="H43" s="175">
        <f t="shared" si="1"/>
        <v>100</v>
      </c>
      <c r="I43" s="161">
        <f t="shared" si="2"/>
        <v>0</v>
      </c>
    </row>
    <row r="44" spans="1:12" ht="10.5" customHeight="1" x14ac:dyDescent="0.2">
      <c r="A44" s="123">
        <v>613450</v>
      </c>
      <c r="B44" s="133" t="s">
        <v>24</v>
      </c>
      <c r="C44" s="149">
        <f>'Posebni dio'!G291</f>
        <v>90000</v>
      </c>
      <c r="D44" s="149">
        <f>'Posebni dio'!H291</f>
        <v>90000</v>
      </c>
      <c r="E44" s="149">
        <f>'Posebni dio'!I291</f>
        <v>0</v>
      </c>
      <c r="F44" s="149">
        <f>'Posebni dio'!J291</f>
        <v>0</v>
      </c>
      <c r="G44" s="149">
        <f>'Posebni dio'!K291</f>
        <v>90000</v>
      </c>
      <c r="H44" s="175">
        <f t="shared" si="1"/>
        <v>100</v>
      </c>
      <c r="I44" s="161">
        <f t="shared" si="2"/>
        <v>0</v>
      </c>
    </row>
    <row r="45" spans="1:12" ht="12" customHeight="1" x14ac:dyDescent="0.2">
      <c r="A45" s="123">
        <v>613481</v>
      </c>
      <c r="B45" s="133" t="s">
        <v>193</v>
      </c>
      <c r="C45" s="149">
        <f>'Posebni dio'!G292+'Posebni dio'!G2055+'Posebni dio'!G2114+'Posebni dio'!G2469</f>
        <v>752000</v>
      </c>
      <c r="D45" s="149">
        <f>'Posebni dio'!H292+'Posebni dio'!H2055+'Posebni dio'!H2114+'Posebni dio'!H2469</f>
        <v>712000</v>
      </c>
      <c r="E45" s="149">
        <f>'Posebni dio'!I292+'Posebni dio'!I2055+'Posebni dio'!I2114+'Posebni dio'!I2469</f>
        <v>40000</v>
      </c>
      <c r="F45" s="149">
        <f>'Posebni dio'!J292+'Posebni dio'!J2055+'Posebni dio'!J2114+'Posebni dio'!J2469</f>
        <v>0</v>
      </c>
      <c r="G45" s="149">
        <f>'Posebni dio'!K292+'Posebni dio'!K2055+'Posebni dio'!K2114+'Posebni dio'!K2469</f>
        <v>752000</v>
      </c>
      <c r="H45" s="175">
        <f t="shared" si="1"/>
        <v>100</v>
      </c>
      <c r="I45" s="161">
        <f t="shared" si="2"/>
        <v>0</v>
      </c>
    </row>
    <row r="46" spans="1:12" ht="11.25" customHeight="1" x14ac:dyDescent="0.2">
      <c r="A46" s="123">
        <v>613484</v>
      </c>
      <c r="B46" s="133" t="s">
        <v>25</v>
      </c>
      <c r="C46" s="149">
        <f>'Posebni dio'!G38+'Posebni dio'!G106</f>
        <v>36000</v>
      </c>
      <c r="D46" s="149">
        <f>'Posebni dio'!H38+'Posebni dio'!H106</f>
        <v>36000</v>
      </c>
      <c r="E46" s="149">
        <f>'Posebni dio'!I38+'Posebni dio'!I106</f>
        <v>0</v>
      </c>
      <c r="F46" s="149">
        <f>'Posebni dio'!J38+'Posebni dio'!J106</f>
        <v>0</v>
      </c>
      <c r="G46" s="149">
        <f>'Posebni dio'!K38+'Posebni dio'!K106</f>
        <v>36000</v>
      </c>
      <c r="H46" s="175">
        <f t="shared" si="1"/>
        <v>100</v>
      </c>
      <c r="I46" s="161">
        <f t="shared" si="2"/>
        <v>0</v>
      </c>
    </row>
    <row r="47" spans="1:12" x14ac:dyDescent="0.2">
      <c r="A47" s="122">
        <v>613500</v>
      </c>
      <c r="B47" s="134" t="s">
        <v>26</v>
      </c>
      <c r="C47" s="152">
        <f>'Posebni dio'!G39+'Posebni dio'!G107+'Posebni dio'!G173+'Posebni dio'!G237+'Posebni dio'!G293+'Posebni dio'!G358+'Posebni dio'!G428+'Posebni dio'!G486+'Posebni dio'!G876+'Posebni dio'!G949+'Posebni dio'!G1040+'Posebni dio'!G1926+'Posebni dio'!G1985+'Posebni dio'!G2056+'Posebni dio'!G2171+'Posebni dio'!G2248+'Posebni dio'!G2309+'Posebni dio'!G2365+'Posebni dio'!G2418+'Posebni dio'!G2470+'Posebni dio'!G2534+'Posebni dio'!G2592+'Posebni dio'!G2115+'Posebni dio'!G2657+'Posebni dio'!G2715+'Posebni dio'!G2715</f>
        <v>616300</v>
      </c>
      <c r="D47" s="152">
        <f>'Posebni dio'!H39+'Posebni dio'!H107+'Posebni dio'!H173+'Posebni dio'!H237+'Posebni dio'!H293+'Posebni dio'!H358+'Posebni dio'!H428+'Posebni dio'!H486+'Posebni dio'!H876+'Posebni dio'!H949+'Posebni dio'!H1040+'Posebni dio'!H1926+'Posebni dio'!H1985+'Posebni dio'!H2056+'Posebni dio'!H2171+'Posebni dio'!H2248+'Posebni dio'!H2309+'Posebni dio'!H2365+'Posebni dio'!H2418+'Posebni dio'!H2470+'Posebni dio'!H2534+'Posebni dio'!H2592+'Posebni dio'!H2115+'Posebni dio'!H2657+'Posebni dio'!H2715+'Posebni dio'!H2715</f>
        <v>591300</v>
      </c>
      <c r="E47" s="152">
        <f>'Posebni dio'!I39+'Posebni dio'!I107+'Posebni dio'!I173+'Posebni dio'!I237+'Posebni dio'!I293+'Posebni dio'!I358+'Posebni dio'!I428+'Posebni dio'!I486+'Posebni dio'!I876+'Posebni dio'!I949+'Posebni dio'!I1040+'Posebni dio'!I1926+'Posebni dio'!I1985+'Posebni dio'!I2056+'Posebni dio'!I2171+'Posebni dio'!I2248+'Posebni dio'!I2309+'Posebni dio'!I2365+'Posebni dio'!I2418+'Posebni dio'!I2470+'Posebni dio'!I2534+'Posebni dio'!I2592+'Posebni dio'!I2115+'Posebni dio'!I2657+'Posebni dio'!I2715+'Posebni dio'!I2715</f>
        <v>25000</v>
      </c>
      <c r="F47" s="152">
        <f>'Posebni dio'!J39+'Posebni dio'!J107+'Posebni dio'!J173+'Posebni dio'!J237+'Posebni dio'!J293+'Posebni dio'!J358+'Posebni dio'!J428+'Posebni dio'!J486+'Posebni dio'!J876+'Posebni dio'!J949+'Posebni dio'!J1040+'Posebni dio'!J1926+'Posebni dio'!J1985+'Posebni dio'!J2056+'Posebni dio'!J2171+'Posebni dio'!J2248+'Posebni dio'!J2309+'Posebni dio'!J2365+'Posebni dio'!J2418+'Posebni dio'!J2470+'Posebni dio'!J2534+'Posebni dio'!J2592+'Posebni dio'!J2115+'Posebni dio'!J2657+'Posebni dio'!J2715+'Posebni dio'!J2715</f>
        <v>0</v>
      </c>
      <c r="G47" s="152">
        <f>'Posebni dio'!K39+'Posebni dio'!K107+'Posebni dio'!K173+'Posebni dio'!K237+'Posebni dio'!K293+'Posebni dio'!K358+'Posebni dio'!K428+'Posebni dio'!K486+'Posebni dio'!K876+'Posebni dio'!K949+'Posebni dio'!K1040+'Posebni dio'!K1926+'Posebni dio'!K1985+'Posebni dio'!K2056+'Posebni dio'!K2171+'Posebni dio'!K2248+'Posebni dio'!K2309+'Posebni dio'!K2365+'Posebni dio'!K2418+'Posebni dio'!K2470+'Posebni dio'!K2534+'Posebni dio'!K2592+'Posebni dio'!K2115+'Posebni dio'!K2657+'Posebni dio'!K2715+'Posebni dio'!K2715</f>
        <v>616300</v>
      </c>
      <c r="H47" s="179">
        <f t="shared" si="1"/>
        <v>100</v>
      </c>
      <c r="I47" s="166">
        <f t="shared" si="2"/>
        <v>0</v>
      </c>
    </row>
    <row r="48" spans="1:12" x14ac:dyDescent="0.2">
      <c r="A48" s="122">
        <v>613600</v>
      </c>
      <c r="B48" s="134" t="s">
        <v>27</v>
      </c>
      <c r="C48" s="165">
        <f>'Posebni dio'!G40+'Posebni dio'!G294+'Posebni dio'!G950+'Posebni dio'!G1041+'Posebni dio'!G1986+'Posebni dio'!G2057+'Posebni dio'!G2310+'Posebni dio'!G2472+'Posebni dio'!G2535+'Posebni dio'!G2593+'Posebni dio'!G877+'Posebni dio'!G108+'Posebni dio'!G2116+'Posebni dio'!G2658</f>
        <v>673268</v>
      </c>
      <c r="D48" s="165">
        <f>'Posebni dio'!H40+'Posebni dio'!H294+'Posebni dio'!H950+'Posebni dio'!H1041+'Posebni dio'!H1986+'Posebni dio'!H2057+'Posebni dio'!H2310+'Posebni dio'!H2472+'Posebni dio'!H2535+'Posebni dio'!H2593+'Posebni dio'!H877+'Posebni dio'!H108+'Posebni dio'!H2116+'Posebni dio'!H2658</f>
        <v>658268</v>
      </c>
      <c r="E48" s="165">
        <f>'Posebni dio'!I40+'Posebni dio'!I294+'Posebni dio'!I950+'Posebni dio'!I1041+'Posebni dio'!I1986+'Posebni dio'!I2057+'Posebni dio'!I2310+'Posebni dio'!I2472+'Posebni dio'!I2535+'Posebni dio'!I2593+'Posebni dio'!I877+'Posebni dio'!I108+'Posebni dio'!I2116+'Posebni dio'!I2658</f>
        <v>15000</v>
      </c>
      <c r="F48" s="165">
        <f>'Posebni dio'!J40+'Posebni dio'!J294+'Posebni dio'!J950+'Posebni dio'!J1041+'Posebni dio'!J1986+'Posebni dio'!J2057+'Posebni dio'!J2310+'Posebni dio'!J2472+'Posebni dio'!J2535+'Posebni dio'!J2593+'Posebni dio'!J877+'Posebni dio'!J108+'Posebni dio'!J2116+'Posebni dio'!J2658</f>
        <v>0</v>
      </c>
      <c r="G48" s="165">
        <f>'Posebni dio'!K40+'Posebni dio'!K294+'Posebni dio'!K950+'Posebni dio'!K1041+'Posebni dio'!K1986+'Posebni dio'!K2057+'Posebni dio'!K2310+'Posebni dio'!K2472+'Posebni dio'!K2535+'Posebni dio'!K2593+'Posebni dio'!K877+'Posebni dio'!K108+'Posebni dio'!K2116+'Posebni dio'!K2658</f>
        <v>673268</v>
      </c>
      <c r="H48" s="165" t="e">
        <f>'Posebni dio'!L40+'Posebni dio'!L294+'Posebni dio'!L950+'Posebni dio'!L1041+'Posebni dio'!L1986+'Posebni dio'!L2057+'Posebni dio'!L2310+'Posebni dio'!L2472+'Posebni dio'!L2535+'Posebni dio'!L2593+'Posebni dio'!L877+'Posebni dio'!L108+'Posebni dio'!L2116+'Posebni dio'!L2658</f>
        <v>#DIV/0!</v>
      </c>
      <c r="I48" s="165">
        <f>'Posebni dio'!M40+'Posebni dio'!M294+'Posebni dio'!M950+'Posebni dio'!M1041+'Posebni dio'!M1986+'Posebni dio'!M2057+'Posebni dio'!M2310+'Posebni dio'!M2472+'Posebni dio'!M2535+'Posebni dio'!M2593+'Posebni dio'!M877+'Posebni dio'!M108+'Posebni dio'!M2116+'Posebni dio'!M2658</f>
        <v>0</v>
      </c>
    </row>
    <row r="49" spans="1:9" ht="10.5" customHeight="1" x14ac:dyDescent="0.2">
      <c r="A49" s="122">
        <v>613700</v>
      </c>
      <c r="B49" s="134" t="s">
        <v>28</v>
      </c>
      <c r="C49" s="152">
        <f>'Posebni dio'!G41+'Posebni dio'!G109+'Posebni dio'!G174+'Posebni dio'!G238+'Posebni dio'!G295+'Posebni dio'!G359+'Posebni dio'!G429+'Posebni dio'!G487+'Posebni dio'!G878+'Posebni dio'!G951+'Posebni dio'!G1042+'Posebni dio'!G1927+'Posebni dio'!G1987+'Posebni dio'!G2058+'Posebni dio'!G2172+'Posebni dio'!G2249+'Posebni dio'!G2311+'Posebni dio'!G2366+'Posebni dio'!G2419+'Posebni dio'!G2471+'Posebni dio'!G2536+'Posebni dio'!G2117+'Posebni dio'!G2594+'Posebni dio'!G2659+'Posebni dio'!G2716+'Posebni dio'!G2716</f>
        <v>723500</v>
      </c>
      <c r="D49" s="152">
        <f>'Posebni dio'!H41+'Posebni dio'!H109+'Posebni dio'!H174+'Posebni dio'!H238+'Posebni dio'!H295+'Posebni dio'!H359+'Posebni dio'!H429+'Posebni dio'!H487+'Posebni dio'!H878+'Posebni dio'!H951+'Posebni dio'!H1042+'Posebni dio'!H1927+'Posebni dio'!H1987+'Posebni dio'!H2058+'Posebni dio'!H2172+'Posebni dio'!H2249+'Posebni dio'!H2311+'Posebni dio'!H2366+'Posebni dio'!H2419+'Posebni dio'!H2471+'Posebni dio'!H2536+'Posebni dio'!H2117+'Posebni dio'!H2594+'Posebni dio'!H2659+'Posebni dio'!H2716+'Posebni dio'!H2716</f>
        <v>679200</v>
      </c>
      <c r="E49" s="152">
        <f>'Posebni dio'!I41+'Posebni dio'!I109+'Posebni dio'!I174+'Posebni dio'!I238+'Posebni dio'!I295+'Posebni dio'!I359+'Posebni dio'!I429+'Posebni dio'!I487+'Posebni dio'!I878+'Posebni dio'!I951+'Posebni dio'!I1042+'Posebni dio'!I1927+'Posebni dio'!I1987+'Posebni dio'!I2058+'Posebni dio'!I2172+'Posebni dio'!I2249+'Posebni dio'!I2311+'Posebni dio'!I2366+'Posebni dio'!I2419+'Posebni dio'!I2471+'Posebni dio'!I2536+'Posebni dio'!I2117+'Posebni dio'!I2594+'Posebni dio'!I2659+'Posebni dio'!I2716+'Posebni dio'!I2716</f>
        <v>43300</v>
      </c>
      <c r="F49" s="152">
        <f>'Posebni dio'!J41+'Posebni dio'!J109+'Posebni dio'!J174+'Posebni dio'!J238+'Posebni dio'!J295+'Posebni dio'!J359+'Posebni dio'!J429+'Posebni dio'!J487+'Posebni dio'!J878+'Posebni dio'!J951+'Posebni dio'!J1042+'Posebni dio'!J1927+'Posebni dio'!J1987+'Posebni dio'!J2058+'Posebni dio'!J2172+'Posebni dio'!J2249+'Posebni dio'!J2311+'Posebni dio'!J2366+'Posebni dio'!J2419+'Posebni dio'!J2471+'Posebni dio'!J2536+'Posebni dio'!J2117+'Posebni dio'!J2594+'Posebni dio'!J2659+'Posebni dio'!J2716+'Posebni dio'!J2716</f>
        <v>1000</v>
      </c>
      <c r="G49" s="152">
        <f>'Posebni dio'!K41+'Posebni dio'!K109+'Posebni dio'!K174+'Posebni dio'!K238+'Posebni dio'!K295+'Posebni dio'!K359+'Posebni dio'!K429+'Posebni dio'!K487+'Posebni dio'!K878+'Posebni dio'!K951+'Posebni dio'!K1042+'Posebni dio'!K1927+'Posebni dio'!K1987+'Posebni dio'!K2058+'Posebni dio'!K2172+'Posebni dio'!K2249+'Posebni dio'!K2311+'Posebni dio'!K2366+'Posebni dio'!K2419+'Posebni dio'!K2471+'Posebni dio'!K2536+'Posebni dio'!K2117+'Posebni dio'!K2594+'Posebni dio'!K2659+'Posebni dio'!K2716+'Posebni dio'!K2716</f>
        <v>723500</v>
      </c>
      <c r="H49" s="179">
        <f t="shared" si="1"/>
        <v>100</v>
      </c>
      <c r="I49" s="166">
        <f t="shared" si="2"/>
        <v>0</v>
      </c>
    </row>
    <row r="50" spans="1:9" ht="12" customHeight="1" x14ac:dyDescent="0.2">
      <c r="A50" s="122">
        <v>613724</v>
      </c>
      <c r="B50" s="137" t="s">
        <v>199</v>
      </c>
      <c r="C50" s="152">
        <f>'Posebni dio'!G879+'Posebni dio'!G2595</f>
        <v>1800000</v>
      </c>
      <c r="D50" s="152">
        <f>'Posebni dio'!H879+'Posebni dio'!H2595</f>
        <v>0</v>
      </c>
      <c r="E50" s="152">
        <f>'Posebni dio'!I879+'Posebni dio'!I2595</f>
        <v>1800000</v>
      </c>
      <c r="F50" s="152">
        <f>'Posebni dio'!J879+'Posebni dio'!J2595</f>
        <v>0</v>
      </c>
      <c r="G50" s="152">
        <f>'Posebni dio'!K879+'Posebni dio'!K2595</f>
        <v>1800000</v>
      </c>
      <c r="H50" s="179">
        <f t="shared" si="1"/>
        <v>100</v>
      </c>
      <c r="I50" s="166">
        <f t="shared" si="2"/>
        <v>0</v>
      </c>
    </row>
    <row r="51" spans="1:9" ht="11.25" customHeight="1" x14ac:dyDescent="0.2">
      <c r="A51" s="122">
        <v>613800</v>
      </c>
      <c r="B51" s="134" t="s">
        <v>276</v>
      </c>
      <c r="C51" s="152">
        <f>'Posebni dio'!G42+'Posebni dio'!G110+'Posebni dio'!G175+'Posebni dio'!G239+'Posebni dio'!G296+'Posebni dio'!G360+'Posebni dio'!G361+'Posebni dio'!G430+'Posebni dio'!G488+'Posebni dio'!G880+'Posebni dio'!G952+'Posebni dio'!G1043+'Posebni dio'!G1928+'Posebni dio'!G1988+'Posebni dio'!G2059+'Posebni dio'!G2173+'Posebni dio'!G2250+'Posebni dio'!G2118+'Posebni dio'!G2473+'Posebni dio'!G2596+'Posebni dio'!G2660+'Posebni dio'!G2717+'Posebni dio'!G2717</f>
        <v>254957</v>
      </c>
      <c r="D51" s="152">
        <f>'Posebni dio'!H42+'Posebni dio'!H110+'Posebni dio'!H175+'Posebni dio'!H239+'Posebni dio'!H296+'Posebni dio'!H360+'Posebni dio'!H361+'Posebni dio'!H430+'Posebni dio'!H488+'Posebni dio'!H880+'Posebni dio'!H952+'Posebni dio'!H1043+'Posebni dio'!H1928+'Posebni dio'!H1988+'Posebni dio'!H2059+'Posebni dio'!H2173+'Posebni dio'!H2250+'Posebni dio'!H2118+'Posebni dio'!H2473+'Posebni dio'!H2596+'Posebni dio'!H2660+'Posebni dio'!H2717+'Posebni dio'!H2717</f>
        <v>241600</v>
      </c>
      <c r="E51" s="152">
        <f>'Posebni dio'!I42+'Posebni dio'!I110+'Posebni dio'!I175+'Posebni dio'!I239+'Posebni dio'!I296+'Posebni dio'!I360+'Posebni dio'!I361+'Posebni dio'!I430+'Posebni dio'!I488+'Posebni dio'!I880+'Posebni dio'!I952+'Posebni dio'!I1043+'Posebni dio'!I1928+'Posebni dio'!I1988+'Posebni dio'!I2059+'Posebni dio'!I2173+'Posebni dio'!I2250+'Posebni dio'!I2118+'Posebni dio'!I2473+'Posebni dio'!I2596+'Posebni dio'!I2660+'Posebni dio'!I2717+'Posebni dio'!I2717</f>
        <v>13357</v>
      </c>
      <c r="F51" s="152">
        <f>'Posebni dio'!J42+'Posebni dio'!J110+'Posebni dio'!J175+'Posebni dio'!J239+'Posebni dio'!J296+'Posebni dio'!J360+'Posebni dio'!J361+'Posebni dio'!J430+'Posebni dio'!J488+'Posebni dio'!J880+'Posebni dio'!J952+'Posebni dio'!J1043+'Posebni dio'!J1928+'Posebni dio'!J1988+'Posebni dio'!J2059+'Posebni dio'!J2173+'Posebni dio'!J2250+'Posebni dio'!J2118+'Posebni dio'!J2473+'Posebni dio'!J2596+'Posebni dio'!J2660+'Posebni dio'!J2717+'Posebni dio'!J2717</f>
        <v>0</v>
      </c>
      <c r="G51" s="152">
        <f>'Posebni dio'!K42+'Posebni dio'!K110+'Posebni dio'!K175+'Posebni dio'!K239+'Posebni dio'!K296+'Posebni dio'!K360+'Posebni dio'!K361+'Posebni dio'!K430+'Posebni dio'!K488+'Posebni dio'!K880+'Posebni dio'!K952+'Posebni dio'!K1043+'Posebni dio'!K1928+'Posebni dio'!K1988+'Posebni dio'!K2059+'Posebni dio'!K2173+'Posebni dio'!K2250+'Posebni dio'!K2118+'Posebni dio'!K2473+'Posebni dio'!K2596+'Posebni dio'!K2660+'Posebni dio'!K2717+'Posebni dio'!K2717</f>
        <v>254957</v>
      </c>
      <c r="H51" s="152" t="e">
        <f>'Posebni dio'!L42+'Posebni dio'!L110+'Posebni dio'!L175+'Posebni dio'!L239+'Posebni dio'!L296+'Posebni dio'!L360+'Posebni dio'!L361+'Posebni dio'!L430+'Posebni dio'!L488+'Posebni dio'!L880+'Posebni dio'!L952+'Posebni dio'!L1043+'Posebni dio'!L1928+'Posebni dio'!L1988+'Posebni dio'!L2059+'Posebni dio'!L2173+'Posebni dio'!L2250+'Posebni dio'!L2118+'Posebni dio'!L2473+'Posebni dio'!L2596+'Posebni dio'!L2660+'Posebni dio'!L2717+'Posebni dio'!L2717</f>
        <v>#DIV/0!</v>
      </c>
      <c r="I51" s="152">
        <f>'Posebni dio'!M42+'Posebni dio'!M110+'Posebni dio'!M175+'Posebni dio'!M239+'Posebni dio'!M296+'Posebni dio'!M360+'Posebni dio'!M361+'Posebni dio'!M430+'Posebni dio'!M488+'Posebni dio'!M880+'Posebni dio'!M952+'Posebni dio'!M1043+'Posebni dio'!M1928+'Posebni dio'!M1988+'Posebni dio'!M2059+'Posebni dio'!M2173+'Posebni dio'!M2250+'Posebni dio'!M2118+'Posebni dio'!M2473+'Posebni dio'!M2596+'Posebni dio'!M2660+'Posebni dio'!M2717+'Posebni dio'!M2717</f>
        <v>0</v>
      </c>
    </row>
    <row r="52" spans="1:9" ht="19.5" customHeight="1" x14ac:dyDescent="0.2">
      <c r="A52" s="122">
        <v>613900</v>
      </c>
      <c r="B52" s="138" t="s">
        <v>273</v>
      </c>
      <c r="C52" s="152">
        <f>SUM(C53:C66)</f>
        <v>4108683</v>
      </c>
      <c r="D52" s="152">
        <f>SUM(D53:D66)</f>
        <v>3664564</v>
      </c>
      <c r="E52" s="152">
        <f>SUM(E53:E66)</f>
        <v>383593</v>
      </c>
      <c r="F52" s="152">
        <f>SUM(F53:F66)</f>
        <v>60526</v>
      </c>
      <c r="G52" s="152">
        <f>SUM(G53:G66)</f>
        <v>4108683</v>
      </c>
      <c r="H52" s="179">
        <f t="shared" si="1"/>
        <v>100</v>
      </c>
      <c r="I52" s="166">
        <f t="shared" si="2"/>
        <v>0</v>
      </c>
    </row>
    <row r="53" spans="1:9" x14ac:dyDescent="0.2">
      <c r="A53" s="123">
        <v>613910</v>
      </c>
      <c r="B53" s="133" t="s">
        <v>194</v>
      </c>
      <c r="C53" s="149">
        <f>'Posebni dio'!G44+'Posebni dio'!G112+'Posebni dio'!G177+'Posebni dio'!G241+'Posebni dio'!G298+'Posebni dio'!G363+'Posebni dio'!G432+'Posebni dio'!G490+'Posebni dio'!G882+'Posebni dio'!G954+'Posebni dio'!G1045+'Posebni dio'!G1930+'Posebni dio'!G1990+'Posebni dio'!G2061+'Posebni dio'!G2175+'Posebni dio'!G2252+'Posebni dio'!G2313+'Posebni dio'!G2368+'Posebni dio'!G2421+'Posebni dio'!G2475+'Posebni dio'!G2538+'Posebni dio'!G2598+'Posebni dio'!G2120+'Posebni dio'!G2662+'Posebni dio'!G2719+'Posebni dio'!G2719</f>
        <v>182250</v>
      </c>
      <c r="D53" s="149">
        <f>'Posebni dio'!H44+'Posebni dio'!H112+'Posebni dio'!H177+'Posebni dio'!H241+'Posebni dio'!H298+'Posebni dio'!H363+'Posebni dio'!H432+'Posebni dio'!H490+'Posebni dio'!H882+'Posebni dio'!H954+'Posebni dio'!H1045+'Posebni dio'!H1930+'Posebni dio'!H1990+'Posebni dio'!H2061+'Posebni dio'!H2175+'Posebni dio'!H2252+'Posebni dio'!H2313+'Posebni dio'!H2368+'Posebni dio'!H2421+'Posebni dio'!H2475+'Posebni dio'!H2538+'Posebni dio'!H2598+'Posebni dio'!H2120+'Posebni dio'!H2662+'Posebni dio'!H2719</f>
        <v>180750</v>
      </c>
      <c r="E53" s="149">
        <f>'Posebni dio'!I44+'Posebni dio'!I112+'Posebni dio'!I177+'Posebni dio'!I241+'Posebni dio'!I298+'Posebni dio'!I363+'Posebni dio'!I432+'Posebni dio'!I490+'Posebni dio'!I882+'Posebni dio'!I954+'Posebni dio'!I1045+'Posebni dio'!I1930+'Posebni dio'!I1990+'Posebni dio'!I2061+'Posebni dio'!I2175+'Posebni dio'!I2252+'Posebni dio'!I2313+'Posebni dio'!I2368+'Posebni dio'!I2421+'Posebni dio'!I2475+'Posebni dio'!I2538+'Posebni dio'!I2598+'Posebni dio'!I2120+'Posebni dio'!I2662+'Posebni dio'!I2719</f>
        <v>1500</v>
      </c>
      <c r="F53" s="149">
        <f>'Posebni dio'!J44+'Posebni dio'!J112+'Posebni dio'!J177+'Posebni dio'!J241+'Posebni dio'!J298+'Posebni dio'!J363+'Posebni dio'!J432+'Posebni dio'!J490+'Posebni dio'!J882+'Posebni dio'!J954+'Posebni dio'!J1045+'Posebni dio'!J1930+'Posebni dio'!J1990+'Posebni dio'!J2061+'Posebni dio'!J2175+'Posebni dio'!J2252+'Posebni dio'!J2313+'Posebni dio'!J2368+'Posebni dio'!J2421+'Posebni dio'!J2475+'Posebni dio'!J2538+'Posebni dio'!J2598+'Posebni dio'!J2120+'Posebni dio'!J2662+'Posebni dio'!J2719</f>
        <v>0</v>
      </c>
      <c r="G53" s="149">
        <f>'Posebni dio'!K44+'Posebni dio'!K112+'Posebni dio'!K177+'Posebni dio'!K241+'Posebni dio'!K298+'Posebni dio'!K363+'Posebni dio'!K432+'Posebni dio'!K490+'Posebni dio'!K882+'Posebni dio'!K954+'Posebni dio'!K1045+'Posebni dio'!K1930+'Posebni dio'!K1990+'Posebni dio'!K2061+'Posebni dio'!K2175+'Posebni dio'!K2252+'Posebni dio'!K2313+'Posebni dio'!K2368+'Posebni dio'!K2421+'Posebni dio'!K2475+'Posebni dio'!K2538+'Posebni dio'!K2598+'Posebni dio'!K2120+'Posebni dio'!K2662+'Posebni dio'!K2719</f>
        <v>182250</v>
      </c>
      <c r="H53" s="175">
        <f t="shared" si="1"/>
        <v>100</v>
      </c>
      <c r="I53" s="161">
        <f t="shared" si="2"/>
        <v>0</v>
      </c>
    </row>
    <row r="54" spans="1:9" ht="12" customHeight="1" x14ac:dyDescent="0.2">
      <c r="A54" s="123">
        <v>613914</v>
      </c>
      <c r="B54" s="133" t="s">
        <v>195</v>
      </c>
      <c r="C54" s="149">
        <f>'Posebni dio'!G45+'Posebni dio'!G113+'Posebni dio'!G178+'Posebni dio'!G242+'Posebni dio'!G299+'Posebni dio'!G364+'Posebni dio'!G433+'Posebni dio'!G491+'Posebni dio'!G883+'Posebni dio'!G955+'Posebni dio'!G1046+'Posebni dio'!G1931+'Posebni dio'!G1991+'Posebni dio'!G2062+'Posebni dio'!G2176+'Posebni dio'!G2253+'Posebni dio'!G2314+'Posebni dio'!G2369+'Posebni dio'!G2422+'Posebni dio'!G2476+'Posebni dio'!G2539+'Posebni dio'!G2599+'Posebni dio'!G2121+'Posebni dio'!G2663+'Posebni dio'!G2720</f>
        <v>135500</v>
      </c>
      <c r="D54" s="149">
        <f>'Posebni dio'!H45+'Posebni dio'!H113+'Posebni dio'!H178+'Posebni dio'!H242+'Posebni dio'!H299+'Posebni dio'!H364+'Posebni dio'!H433+'Posebni dio'!H491+'Posebni dio'!H883+'Posebni dio'!H955+'Posebni dio'!H1046+'Posebni dio'!H1931+'Posebni dio'!H1991+'Posebni dio'!H2062+'Posebni dio'!H2176+'Posebni dio'!H2253+'Posebni dio'!H2314+'Posebni dio'!H2369+'Posebni dio'!H2422+'Posebni dio'!H2476+'Posebni dio'!H2539+'Posebni dio'!H2599+'Posebni dio'!H2121+'Posebni dio'!H2663+'Posebni dio'!H2720</f>
        <v>122500</v>
      </c>
      <c r="E54" s="149">
        <f>'Posebni dio'!I45+'Posebni dio'!I113+'Posebni dio'!I178+'Posebni dio'!I242+'Posebni dio'!I299+'Posebni dio'!I364+'Posebni dio'!I433+'Posebni dio'!I491+'Posebni dio'!I883+'Posebni dio'!I955+'Posebni dio'!I1046+'Posebni dio'!I1931+'Posebni dio'!I1991+'Posebni dio'!I2062+'Posebni dio'!I2176+'Posebni dio'!I2253+'Posebni dio'!I2314+'Posebni dio'!I2369+'Posebni dio'!I2422+'Posebni dio'!I2476+'Posebni dio'!I2539+'Posebni dio'!I2599+'Posebni dio'!I2121+'Posebni dio'!I2663+'Posebni dio'!I2720</f>
        <v>13000</v>
      </c>
      <c r="F54" s="149">
        <f>'Posebni dio'!J45+'Posebni dio'!J113+'Posebni dio'!J178+'Posebni dio'!J242+'Posebni dio'!J299+'Posebni dio'!J364+'Posebni dio'!J433+'Posebni dio'!J491+'Posebni dio'!J883+'Posebni dio'!J955+'Posebni dio'!J1046+'Posebni dio'!J1931+'Posebni dio'!J1991+'Posebni dio'!J2062+'Posebni dio'!J2176+'Posebni dio'!J2253+'Posebni dio'!J2314+'Posebni dio'!J2369+'Posebni dio'!J2422+'Posebni dio'!J2476+'Posebni dio'!J2539+'Posebni dio'!J2599+'Posebni dio'!J2121+'Posebni dio'!J2663+'Posebni dio'!J2720</f>
        <v>0</v>
      </c>
      <c r="G54" s="149">
        <f>'Posebni dio'!K45+'Posebni dio'!K113+'Posebni dio'!K178+'Posebni dio'!K242+'Posebni dio'!K299+'Posebni dio'!K364+'Posebni dio'!K433+'Posebni dio'!K491+'Posebni dio'!K883+'Posebni dio'!K955+'Posebni dio'!K1046+'Posebni dio'!K1931+'Posebni dio'!K1991+'Posebni dio'!K2062+'Posebni dio'!K2176+'Posebni dio'!K2253+'Posebni dio'!K2314+'Posebni dio'!K2369+'Posebni dio'!K2422+'Posebni dio'!K2476+'Posebni dio'!K2539+'Posebni dio'!K2599+'Posebni dio'!K2121+'Posebni dio'!K2663+'Posebni dio'!K2720</f>
        <v>135500</v>
      </c>
      <c r="H54" s="175">
        <f t="shared" si="1"/>
        <v>100</v>
      </c>
      <c r="I54" s="161">
        <f t="shared" si="2"/>
        <v>0</v>
      </c>
    </row>
    <row r="55" spans="1:9" x14ac:dyDescent="0.2">
      <c r="A55" s="123">
        <v>613920</v>
      </c>
      <c r="B55" s="133" t="s">
        <v>196</v>
      </c>
      <c r="C55" s="149">
        <f>'Posebni dio'!G46+'Posebni dio'!G114+'Posebni dio'!G179+'Posebni dio'!G243+'Posebni dio'!G300+'Posebni dio'!G365+'Posebni dio'!G434+'Posebni dio'!G492+'Posebni dio'!G884+'Posebni dio'!G956+'Posebni dio'!G1047+'Posebni dio'!G1932+'Posebni dio'!G1992+'Posebni dio'!G2063+'Posebni dio'!G2177+'Posebni dio'!G2254+'Posebni dio'!G2315+'Posebni dio'!G2370+'Posebni dio'!G2423+'Posebni dio'!G2477+'Posebni dio'!G2540+'Posebni dio'!G2600+'Posebni dio'!G2122+'Posebni dio'!G2664+'Posebni dio'!G2721+'Posebni dio'!G2721</f>
        <v>651437</v>
      </c>
      <c r="D55" s="149">
        <f>'Posebni dio'!H46+'Posebni dio'!H114+'Posebni dio'!H179+'Posebni dio'!H243+'Posebni dio'!H300+'Posebni dio'!H365+'Posebni dio'!H434+'Posebni dio'!H492+'Posebni dio'!H884+'Posebni dio'!H956+'Posebni dio'!H1047+'Posebni dio'!H1932+'Posebni dio'!H1992+'Posebni dio'!H2063+'Posebni dio'!H2177+'Posebni dio'!H2254+'Posebni dio'!H2315+'Posebni dio'!H2370+'Posebni dio'!H2423+'Posebni dio'!H2477+'Posebni dio'!H2540+'Posebni dio'!H2600+'Posebni dio'!H2122+'Posebni dio'!H2664+'Posebni dio'!H2721+'Posebni dio'!H2721</f>
        <v>602100</v>
      </c>
      <c r="E55" s="149">
        <f>'Posebni dio'!I46+'Posebni dio'!I114+'Posebni dio'!I179+'Posebni dio'!I243+'Posebni dio'!I300+'Posebni dio'!I365+'Posebni dio'!I434+'Posebni dio'!I492+'Posebni dio'!I884+'Posebni dio'!I956+'Posebni dio'!I1047+'Posebni dio'!I1932+'Posebni dio'!I1992+'Posebni dio'!I2063+'Posebni dio'!I2177+'Posebni dio'!I2254+'Posebni dio'!I2315+'Posebni dio'!I2370+'Posebni dio'!I2423+'Posebni dio'!I2477+'Posebni dio'!I2540+'Posebni dio'!I2600+'Posebni dio'!I2122+'Posebni dio'!I2664+'Posebni dio'!I2721+'Posebni dio'!I2721</f>
        <v>49337</v>
      </c>
      <c r="F55" s="149">
        <f>'Posebni dio'!J46+'Posebni dio'!J114+'Posebni dio'!J179+'Posebni dio'!J243+'Posebni dio'!J300+'Posebni dio'!J365+'Posebni dio'!J434+'Posebni dio'!J492+'Posebni dio'!J884+'Posebni dio'!J956+'Posebni dio'!J1047+'Posebni dio'!J1932+'Posebni dio'!J1992+'Posebni dio'!J2063+'Posebni dio'!J2177+'Posebni dio'!J2254+'Posebni dio'!J2315+'Posebni dio'!J2370+'Posebni dio'!J2423+'Posebni dio'!J2477+'Posebni dio'!J2540+'Posebni dio'!J2600+'Posebni dio'!J2122+'Posebni dio'!J2664+'Posebni dio'!J2721+'Posebni dio'!J2721</f>
        <v>0</v>
      </c>
      <c r="G55" s="149">
        <f>'Posebni dio'!K46+'Posebni dio'!K114+'Posebni dio'!K179+'Posebni dio'!K243+'Posebni dio'!K300+'Posebni dio'!K365+'Posebni dio'!K434+'Posebni dio'!K492+'Posebni dio'!K884+'Posebni dio'!K956+'Posebni dio'!K1047+'Posebni dio'!K1932+'Posebni dio'!K1992+'Posebni dio'!K2063+'Posebni dio'!K2177+'Posebni dio'!K2254+'Posebni dio'!K2315+'Posebni dio'!K2370+'Posebni dio'!K2423+'Posebni dio'!K2477+'Posebni dio'!K2540+'Posebni dio'!K2600+'Posebni dio'!K2122+'Posebni dio'!K2664+'Posebni dio'!K2721+'Posebni dio'!K2721</f>
        <v>651437</v>
      </c>
      <c r="H55" s="175">
        <f t="shared" si="1"/>
        <v>100</v>
      </c>
      <c r="I55" s="161">
        <f t="shared" si="2"/>
        <v>0</v>
      </c>
    </row>
    <row r="56" spans="1:9" x14ac:dyDescent="0.2">
      <c r="A56" s="4">
        <v>613934</v>
      </c>
      <c r="B56" s="5" t="s">
        <v>531</v>
      </c>
      <c r="C56" s="149">
        <f>'Posebni dio'!G1993</f>
        <v>10000</v>
      </c>
      <c r="D56" s="149">
        <f>'Posebni dio'!H1993</f>
        <v>0</v>
      </c>
      <c r="E56" s="149">
        <f>'Posebni dio'!I1993</f>
        <v>10000</v>
      </c>
      <c r="F56" s="149">
        <f>'Posebni dio'!J1993</f>
        <v>0</v>
      </c>
      <c r="G56" s="149">
        <f>'Posebni dio'!K1993</f>
        <v>10000</v>
      </c>
      <c r="H56" s="175">
        <f t="shared" si="1"/>
        <v>100</v>
      </c>
      <c r="I56" s="161">
        <f t="shared" si="2"/>
        <v>0</v>
      </c>
    </row>
    <row r="57" spans="1:9" ht="11.25" customHeight="1" x14ac:dyDescent="0.2">
      <c r="A57" s="123">
        <v>613941</v>
      </c>
      <c r="B57" s="133" t="s">
        <v>29</v>
      </c>
      <c r="C57" s="149">
        <f>'Posebni dio'!G957+'Posebni dio'!G115+'Posebni dio'!G47+'Posebni dio'!G180+'Posebni dio'!G244+'Posebni dio'!G301+'Posebni dio'!G495+'Posebni dio'!G366+'Posebni dio'!G2064+'Posebni dio'!G2478+'Posebni dio'!G1994+'Posebni dio'!G2541+'Posebni dio'!G2601</f>
        <v>230000</v>
      </c>
      <c r="D57" s="149">
        <f>'Posebni dio'!H957+'Posebni dio'!H115+'Posebni dio'!H47+'Posebni dio'!H180+'Posebni dio'!H244+'Posebni dio'!H301+'Posebni dio'!H495+'Posebni dio'!H366+'Posebni dio'!H2064+'Posebni dio'!H2478+'Posebni dio'!H1994+'Posebni dio'!H2541+'Posebni dio'!H2601</f>
        <v>228250</v>
      </c>
      <c r="E57" s="149">
        <f>'Posebni dio'!I957+'Posebni dio'!I115+'Posebni dio'!I47+'Posebni dio'!I180+'Posebni dio'!I244+'Posebni dio'!I301+'Posebni dio'!I495+'Posebni dio'!I366+'Posebni dio'!I2064+'Posebni dio'!I2478+'Posebni dio'!I1994+'Posebni dio'!I2541+'Posebni dio'!I2601</f>
        <v>1750</v>
      </c>
      <c r="F57" s="149">
        <f>'Posebni dio'!J957+'Posebni dio'!J115+'Posebni dio'!J47+'Posebni dio'!J180+'Posebni dio'!J244+'Posebni dio'!J301+'Posebni dio'!J495+'Posebni dio'!J366+'Posebni dio'!J2064+'Posebni dio'!J2478+'Posebni dio'!J1994+'Posebni dio'!J2541+'Posebni dio'!J2601</f>
        <v>0</v>
      </c>
      <c r="G57" s="149">
        <f>'Posebni dio'!K957+'Posebni dio'!K115+'Posebni dio'!K47+'Posebni dio'!K180+'Posebni dio'!K244+'Posebni dio'!K301+'Posebni dio'!K495+'Posebni dio'!K366+'Posebni dio'!K2064+'Posebni dio'!K2478+'Posebni dio'!K1994+'Posebni dio'!K2541+'Posebni dio'!K2601</f>
        <v>230000</v>
      </c>
      <c r="H57" s="149" t="e">
        <f>'Posebni dio'!L957+'Posebni dio'!L115+'Posebni dio'!L47+'Posebni dio'!L180+'Posebni dio'!L244+'Posebni dio'!L301+'Posebni dio'!L495+'Posebni dio'!L366+'Posebni dio'!L2064+'Posebni dio'!L2478+'Posebni dio'!L1994+'Posebni dio'!L2541+'Posebni dio'!L2601</f>
        <v>#DIV/0!</v>
      </c>
      <c r="I57" s="149">
        <f>'Posebni dio'!M957+'Posebni dio'!M115+'Posebni dio'!M47+'Posebni dio'!M180+'Posebni dio'!M244+'Posebni dio'!M301+'Posebni dio'!M495+'Posebni dio'!M366+'Posebni dio'!M2064+'Posebni dio'!M2478+'Posebni dio'!M1994+'Posebni dio'!M2541+'Posebni dio'!M2601</f>
        <v>0</v>
      </c>
    </row>
    <row r="58" spans="1:9" x14ac:dyDescent="0.2">
      <c r="A58" s="123">
        <v>613937</v>
      </c>
      <c r="B58" s="133" t="s">
        <v>136</v>
      </c>
      <c r="C58" s="149">
        <f>'Posebni dio'!G493</f>
        <v>233500</v>
      </c>
      <c r="D58" s="149">
        <f>'Posebni dio'!H493</f>
        <v>83500</v>
      </c>
      <c r="E58" s="149">
        <f>'Posebni dio'!I493</f>
        <v>150000</v>
      </c>
      <c r="F58" s="149">
        <f>'Posebni dio'!J493</f>
        <v>0</v>
      </c>
      <c r="G58" s="149">
        <f>'Posebni dio'!K493</f>
        <v>233500</v>
      </c>
      <c r="H58" s="175">
        <f t="shared" si="1"/>
        <v>100</v>
      </c>
      <c r="I58" s="161">
        <f t="shared" si="2"/>
        <v>0</v>
      </c>
    </row>
    <row r="59" spans="1:9" x14ac:dyDescent="0.2">
      <c r="A59" s="123">
        <v>613938</v>
      </c>
      <c r="B59" s="133" t="s">
        <v>137</v>
      </c>
      <c r="C59" s="149">
        <f>'Posebni dio'!G494</f>
        <v>210000</v>
      </c>
      <c r="D59" s="149">
        <f>'Posebni dio'!H494</f>
        <v>210000</v>
      </c>
      <c r="E59" s="149">
        <f>'Posebni dio'!I494</f>
        <v>0</v>
      </c>
      <c r="F59" s="149">
        <f>'Posebni dio'!J494</f>
        <v>0</v>
      </c>
      <c r="G59" s="149">
        <f>'Posebni dio'!K494</f>
        <v>210000</v>
      </c>
      <c r="H59" s="175">
        <f t="shared" si="1"/>
        <v>100</v>
      </c>
      <c r="I59" s="161">
        <f t="shared" si="2"/>
        <v>0</v>
      </c>
    </row>
    <row r="60" spans="1:9" ht="10.5" customHeight="1" x14ac:dyDescent="0.2">
      <c r="A60" s="123">
        <v>613973</v>
      </c>
      <c r="B60" s="133" t="s">
        <v>354</v>
      </c>
      <c r="C60" s="149">
        <f>'Posebni dio'!G2178</f>
        <v>0</v>
      </c>
      <c r="D60" s="149">
        <f>'Posebni dio'!H2178</f>
        <v>0</v>
      </c>
      <c r="E60" s="149">
        <f>'Posebni dio'!I2178</f>
        <v>0</v>
      </c>
      <c r="F60" s="149">
        <f>'Posebni dio'!J2178</f>
        <v>0</v>
      </c>
      <c r="G60" s="149">
        <f>'Posebni dio'!K2178</f>
        <v>0</v>
      </c>
      <c r="H60" s="175" t="e">
        <f t="shared" si="1"/>
        <v>#DIV/0!</v>
      </c>
      <c r="I60" s="161">
        <f t="shared" si="2"/>
        <v>0</v>
      </c>
    </row>
    <row r="61" spans="1:9" x14ac:dyDescent="0.2">
      <c r="A61" s="123">
        <v>613974</v>
      </c>
      <c r="B61" s="133" t="s">
        <v>250</v>
      </c>
      <c r="C61" s="149">
        <f>'Posebni dio'!G49+'Posebni dio'!G117+'Posebni dio'!G182+'Posebni dio'!G246+'Posebni dio'!G303+'Posebni dio'!G368+'Posebni dio'!G436+'Posebni dio'!G496+'Posebni dio'!G886+'Posebni dio'!G959+'Posebni dio'!G1049+'Posebni dio'!G1933+'Posebni dio'!G1995+'Posebni dio'!G2065+'Posebni dio'!G2179+'Posebni dio'!G2255+'Posebni dio'!G2316+'Posebni dio'!G2371+'Posebni dio'!G2424+'Posebni dio'!G2479+'Posebni dio'!G2542+'Posebni dio'!G2602+'Posebni dio'!G2123+'Posebni dio'!G2665+'Posebni dio'!G2722+'Posebni dio'!G2722</f>
        <v>540286</v>
      </c>
      <c r="D61" s="149">
        <f>'Posebni dio'!H49+'Posebni dio'!H117+'Posebni dio'!H182+'Posebni dio'!H246+'Posebni dio'!H303+'Posebni dio'!H368+'Posebni dio'!H436+'Posebni dio'!H496+'Posebni dio'!H886+'Posebni dio'!H959+'Posebni dio'!H1049+'Posebni dio'!H1933+'Posebni dio'!H1995+'Posebni dio'!H2065+'Posebni dio'!H2179+'Posebni dio'!H2255+'Posebni dio'!H2316+'Posebni dio'!H2371+'Posebni dio'!H2424+'Posebni dio'!H2479+'Posebni dio'!H2542+'Posebni dio'!H2602+'Posebni dio'!H2123+'Posebni dio'!H2665+'Posebni dio'!H2722+'Posebni dio'!H2722</f>
        <v>527286</v>
      </c>
      <c r="E61" s="149">
        <f>'Posebni dio'!I49+'Posebni dio'!I117+'Posebni dio'!I182+'Posebni dio'!I246+'Posebni dio'!I303+'Posebni dio'!I368+'Posebni dio'!I436+'Posebni dio'!I496+'Posebni dio'!I886+'Posebni dio'!I959+'Posebni dio'!I1049+'Posebni dio'!I1933+'Posebni dio'!I1995+'Posebni dio'!I2065+'Posebni dio'!I2179+'Posebni dio'!I2255+'Posebni dio'!I2316+'Posebni dio'!I2371+'Posebni dio'!I2424+'Posebni dio'!I2479+'Posebni dio'!I2542+'Posebni dio'!I2602+'Posebni dio'!I2123+'Posebni dio'!I2665+'Posebni dio'!I2722+'Posebni dio'!I2722</f>
        <v>13000</v>
      </c>
      <c r="F61" s="149">
        <f>'Posebni dio'!J49+'Posebni dio'!J117+'Posebni dio'!J182+'Posebni dio'!J246+'Posebni dio'!J303+'Posebni dio'!J368+'Posebni dio'!J436+'Posebni dio'!J496+'Posebni dio'!J886+'Posebni dio'!J959+'Posebni dio'!J1049+'Posebni dio'!J1933+'Posebni dio'!J1995+'Posebni dio'!J2065+'Posebni dio'!J2179+'Posebni dio'!J2255+'Posebni dio'!J2316+'Posebni dio'!J2371+'Posebni dio'!J2424+'Posebni dio'!J2479+'Posebni dio'!J2542+'Posebni dio'!J2602+'Posebni dio'!J2123+'Posebni dio'!J2665+'Posebni dio'!J2722+'Posebni dio'!J2722</f>
        <v>0</v>
      </c>
      <c r="G61" s="149">
        <f>'Posebni dio'!K49+'Posebni dio'!K117+'Posebni dio'!K182+'Posebni dio'!K246+'Posebni dio'!K303+'Posebni dio'!K368+'Posebni dio'!K436+'Posebni dio'!K496+'Posebni dio'!K886+'Posebni dio'!K959+'Posebni dio'!K1049+'Posebni dio'!K1933+'Posebni dio'!K1995+'Posebni dio'!K2065+'Posebni dio'!K2179+'Posebni dio'!K2255+'Posebni dio'!K2316+'Posebni dio'!K2371+'Posebni dio'!K2424+'Posebni dio'!K2479+'Posebni dio'!K2542+'Posebni dio'!K2602+'Posebni dio'!K2123+'Posebni dio'!K2665+'Posebni dio'!K2722+'Posebni dio'!K2722</f>
        <v>540286</v>
      </c>
      <c r="H61" s="175">
        <f t="shared" si="1"/>
        <v>100</v>
      </c>
      <c r="I61" s="161">
        <f t="shared" si="2"/>
        <v>0</v>
      </c>
    </row>
    <row r="62" spans="1:9" x14ac:dyDescent="0.2">
      <c r="A62" s="123">
        <v>613975</v>
      </c>
      <c r="B62" s="133" t="s">
        <v>251</v>
      </c>
      <c r="C62" s="149">
        <f>'Posebni dio'!G50</f>
        <v>270000</v>
      </c>
      <c r="D62" s="149">
        <f>'Posebni dio'!H50</f>
        <v>270000</v>
      </c>
      <c r="E62" s="149">
        <f>'Posebni dio'!I50</f>
        <v>0</v>
      </c>
      <c r="F62" s="149">
        <f>'Posebni dio'!J50</f>
        <v>0</v>
      </c>
      <c r="G62" s="149">
        <f>'Posebni dio'!K50</f>
        <v>270000</v>
      </c>
      <c r="H62" s="175">
        <f t="shared" si="1"/>
        <v>100</v>
      </c>
      <c r="I62" s="161">
        <f t="shared" si="2"/>
        <v>0</v>
      </c>
    </row>
    <row r="63" spans="1:9" x14ac:dyDescent="0.2">
      <c r="A63" s="123">
        <v>613976</v>
      </c>
      <c r="B63" s="139" t="s">
        <v>377</v>
      </c>
      <c r="C63" s="149">
        <f>'Posebni dio'!G48+'Posebni dio'!G116+'Posebni dio'!G181+'Posebni dio'!G245+'Posebni dio'!G302+'Posebni dio'!G367+'Posebni dio'!G435+'Posebni dio'!G497+'Posebni dio'!G885+'Posebni dio'!G958+'Posebni dio'!G1048+'Posebni dio'!G1934+'Posebni dio'!G1996+'Posebni dio'!G2066+'Posebni dio'!G2180+'Posebni dio'!G2181+'Posebni dio'!G2256+'Posebni dio'!G2317+'Posebni dio'!G2372+'Posebni dio'!G2425+'Posebni dio'!G2480+'Posebni dio'!G2543+'Posebni dio'!G2603+'Posebni dio'!G2124+'Posebni dio'!G2666+'Posebni dio'!G2723</f>
        <v>419557</v>
      </c>
      <c r="D63" s="149">
        <f>'Posebni dio'!H48+'Posebni dio'!H116+'Posebni dio'!H181+'Posebni dio'!H245+'Posebni dio'!H302+'Posebni dio'!H367+'Posebni dio'!H435+'Posebni dio'!H497+'Posebni dio'!H885+'Posebni dio'!H958+'Posebni dio'!H1048+'Posebni dio'!H1934+'Posebni dio'!H1996+'Posebni dio'!H2066+'Posebni dio'!H2180+'Posebni dio'!H2181+'Posebni dio'!H2256+'Posebni dio'!H2317+'Posebni dio'!H2372+'Posebni dio'!H2425+'Posebni dio'!H2480+'Posebni dio'!H2543+'Posebni dio'!H2603+'Posebni dio'!H2124+'Posebni dio'!H2666+'Posebni dio'!H2723</f>
        <v>353822</v>
      </c>
      <c r="E63" s="149">
        <f>'Posebni dio'!I48+'Posebni dio'!I116+'Posebni dio'!I181+'Posebni dio'!I245+'Posebni dio'!I302+'Posebni dio'!I367+'Posebni dio'!I435+'Posebni dio'!I497+'Posebni dio'!I885+'Posebni dio'!I958+'Posebni dio'!I1048+'Posebni dio'!I1934+'Posebni dio'!I1996+'Posebni dio'!I2066+'Posebni dio'!I2180+'Posebni dio'!I2181+'Posebni dio'!I2256+'Posebni dio'!I2317+'Posebni dio'!I2372+'Posebni dio'!I2425+'Posebni dio'!I2480+'Posebni dio'!I2543+'Posebni dio'!I2603+'Posebni dio'!I2124+'Posebni dio'!I2666+'Posebni dio'!I2723</f>
        <v>36000</v>
      </c>
      <c r="F63" s="149">
        <f>'Posebni dio'!J48+'Posebni dio'!J116+'Posebni dio'!J181+'Posebni dio'!J245+'Posebni dio'!J302+'Posebni dio'!J367+'Posebni dio'!J435+'Posebni dio'!J497+'Posebni dio'!J885+'Posebni dio'!J958+'Posebni dio'!J1048+'Posebni dio'!J1934+'Posebni dio'!J1996+'Posebni dio'!J2066+'Posebni dio'!J2180+'Posebni dio'!J2181+'Posebni dio'!J2256+'Posebni dio'!J2317+'Posebni dio'!J2372+'Posebni dio'!J2425+'Posebni dio'!J2480+'Posebni dio'!J2543+'Posebni dio'!J2603+'Posebni dio'!J2124+'Posebni dio'!J2666+'Posebni dio'!J2723</f>
        <v>29735</v>
      </c>
      <c r="G63" s="149">
        <f>'Posebni dio'!K48+'Posebni dio'!K116+'Posebni dio'!K181+'Posebni dio'!K245+'Posebni dio'!K302+'Posebni dio'!K367+'Posebni dio'!K435+'Posebni dio'!K497+'Posebni dio'!K885+'Posebni dio'!K958+'Posebni dio'!K1048+'Posebni dio'!K1934+'Posebni dio'!K1996+'Posebni dio'!K2066+'Posebni dio'!K2180+'Posebni dio'!K2181+'Posebni dio'!K2256+'Posebni dio'!K2317+'Posebni dio'!K2372+'Posebni dio'!K2425+'Posebni dio'!K2480+'Posebni dio'!K2543+'Posebni dio'!K2603+'Posebni dio'!K2124+'Posebni dio'!K2666+'Posebni dio'!K2723</f>
        <v>419557</v>
      </c>
      <c r="H63" s="149" t="e">
        <f>'Posebni dio'!L48+'Posebni dio'!L116+'Posebni dio'!L181+'Posebni dio'!L245+'Posebni dio'!L302+'Posebni dio'!L367+'Posebni dio'!L435+'Posebni dio'!L497+'Posebni dio'!L885+'Posebni dio'!L958+'Posebni dio'!L1048+'Posebni dio'!L1934+'Posebni dio'!L1996+'Posebni dio'!L2066+'Posebni dio'!L2180+'Posebni dio'!L2181+'Posebni dio'!L2256+'Posebni dio'!L2317+'Posebni dio'!L2372+'Posebni dio'!L2425+'Posebni dio'!L2480+'Posebni dio'!L2543+'Posebni dio'!L2603+'Posebni dio'!L2124+'Posebni dio'!L2666+'Posebni dio'!L2723</f>
        <v>#DIV/0!</v>
      </c>
      <c r="I63" s="149">
        <f>'Posebni dio'!M48+'Posebni dio'!M116+'Posebni dio'!M181+'Posebni dio'!M245+'Posebni dio'!M302+'Posebni dio'!M367+'Posebni dio'!M435+'Posebni dio'!M497+'Posebni dio'!M885+'Posebni dio'!M958+'Posebni dio'!M1048+'Posebni dio'!M1934+'Posebni dio'!M1996+'Posebni dio'!M2066+'Posebni dio'!M2180+'Posebni dio'!M2181+'Posebni dio'!M2256+'Posebni dio'!M2317+'Posebni dio'!M2372+'Posebni dio'!M2425+'Posebni dio'!M2480+'Posebni dio'!M2543+'Posebni dio'!M2603+'Posebni dio'!M2124+'Posebni dio'!M2666+'Posebni dio'!M2723</f>
        <v>0</v>
      </c>
    </row>
    <row r="64" spans="1:9" x14ac:dyDescent="0.2">
      <c r="A64" s="123">
        <v>613980</v>
      </c>
      <c r="B64" s="139" t="s">
        <v>267</v>
      </c>
      <c r="C64" s="149">
        <f>'Posebni dio'!G51+'Posebni dio'!G118+'Posebni dio'!G183+'Posebni dio'!G247+'Posebni dio'!G304+'Posebni dio'!G369+'Posebni dio'!G437+'Posebni dio'!G498+'Posebni dio'!G887+'Posebni dio'!G960+'Posebni dio'!G1050+'Posebni dio'!G1935+'Posebni dio'!G1997+'Posebni dio'!G2067+'Posebni dio'!G2182+'Posebni dio'!G2257+'Posebni dio'!G2318+'Posebni dio'!G2373+'Posebni dio'!G2426+'Posebni dio'!G2481+'Posebni dio'!G2544+'Posebni dio'!G2604+'Posebni dio'!G2125+'Posebni dio'!G2667+'Posebni dio'!G2724</f>
        <v>298712</v>
      </c>
      <c r="D64" s="149">
        <f>'Posebni dio'!H51+'Posebni dio'!H118+'Posebni dio'!H183+'Posebni dio'!H247+'Posebni dio'!H304+'Posebni dio'!H369+'Posebni dio'!H437+'Posebni dio'!H498+'Posebni dio'!H887+'Posebni dio'!H960+'Posebni dio'!H1050+'Posebni dio'!H1935+'Posebni dio'!H1997+'Posebni dio'!H2067+'Posebni dio'!H2182+'Posebni dio'!H2257+'Posebni dio'!H2318+'Posebni dio'!H2373+'Posebni dio'!H2426+'Posebni dio'!H2481+'Posebni dio'!H2544+'Posebni dio'!H2604+'Posebni dio'!H2125+'Posebni dio'!H2667+'Posebni dio'!H2724</f>
        <v>257806</v>
      </c>
      <c r="E64" s="149">
        <f>'Posebni dio'!I51+'Posebni dio'!I118+'Posebni dio'!I183+'Posebni dio'!I247+'Posebni dio'!I304+'Posebni dio'!I369+'Posebni dio'!I437+'Posebni dio'!I498+'Posebni dio'!I887+'Posebni dio'!I960+'Posebni dio'!I1050+'Posebni dio'!I1935+'Posebni dio'!I1997+'Posebni dio'!I2067+'Posebni dio'!I2182+'Posebni dio'!I2257+'Posebni dio'!I2318+'Posebni dio'!I2373+'Posebni dio'!I2426+'Posebni dio'!I2481+'Posebni dio'!I2544+'Posebni dio'!I2604+'Posebni dio'!I2125+'Posebni dio'!I2667+'Posebni dio'!I2724</f>
        <v>35674</v>
      </c>
      <c r="F64" s="149">
        <f>'Posebni dio'!J51+'Posebni dio'!J118+'Posebni dio'!J183+'Posebni dio'!J247+'Posebni dio'!J304+'Posebni dio'!J369+'Posebni dio'!J437+'Posebni dio'!J498+'Posebni dio'!J887+'Posebni dio'!J960+'Posebni dio'!J1050+'Posebni dio'!J1935+'Posebni dio'!J1997+'Posebni dio'!J2067+'Posebni dio'!J2182+'Posebni dio'!J2257+'Posebni dio'!J2318+'Posebni dio'!J2373+'Posebni dio'!J2426+'Posebni dio'!J2481+'Posebni dio'!J2544+'Posebni dio'!J2604+'Posebni dio'!J2125+'Posebni dio'!J2667+'Posebni dio'!J2724</f>
        <v>5232</v>
      </c>
      <c r="G64" s="149">
        <f>'Posebni dio'!K51+'Posebni dio'!K118+'Posebni dio'!K183+'Posebni dio'!K247+'Posebni dio'!K304+'Posebni dio'!K369+'Posebni dio'!K437+'Posebni dio'!K498+'Posebni dio'!K887+'Posebni dio'!K960+'Posebni dio'!K1050+'Posebni dio'!K1935+'Posebni dio'!K1997+'Posebni dio'!K2067+'Posebni dio'!K2182+'Posebni dio'!K2257+'Posebni dio'!K2318+'Posebni dio'!K2373+'Posebni dio'!K2426+'Posebni dio'!K2481+'Posebni dio'!K2544+'Posebni dio'!K2604+'Posebni dio'!K2125+'Posebni dio'!K2667+'Posebni dio'!K2724</f>
        <v>298712</v>
      </c>
      <c r="H64" s="175">
        <f t="shared" si="1"/>
        <v>100</v>
      </c>
      <c r="I64" s="161">
        <f t="shared" si="2"/>
        <v>0</v>
      </c>
    </row>
    <row r="65" spans="1:9" ht="19.5" customHeight="1" x14ac:dyDescent="0.2">
      <c r="A65" s="123">
        <v>613983</v>
      </c>
      <c r="B65" s="139" t="s">
        <v>252</v>
      </c>
      <c r="C65" s="149">
        <f>'Posebni dio'!G52+'Posebni dio'!G119+'Posebni dio'!G184+'Posebni dio'!G248+'Posebni dio'!G305+'Posebni dio'!G370+'Posebni dio'!G438+'Posebni dio'!G499+'Posebni dio'!G888+'Posebni dio'!G961+'Posebni dio'!G1051+'Posebni dio'!G1936+'Posebni dio'!G1998+'Posebni dio'!G2068+'Posebni dio'!G2183+'Posebni dio'!G2258+'Posebni dio'!G2319+'Posebni dio'!G2374+'Posebni dio'!G2427+'Posebni dio'!G2482+'Posebni dio'!G2545+'Posebni dio'!G2605+'Posebni dio'!G2126+'Posebni dio'!G2668+'Posebni dio'!G2725</f>
        <v>266304</v>
      </c>
      <c r="D65" s="149">
        <f>'Posebni dio'!H52+'Posebni dio'!H119+'Posebni dio'!H184+'Posebni dio'!H248+'Posebni dio'!H305+'Posebni dio'!H370+'Posebni dio'!H438+'Posebni dio'!H499+'Posebni dio'!H888+'Posebni dio'!H961+'Posebni dio'!H1051+'Posebni dio'!H1936+'Posebni dio'!H1998+'Posebni dio'!H2068+'Posebni dio'!H2183+'Posebni dio'!H2258+'Posebni dio'!H2319+'Posebni dio'!H2374+'Posebni dio'!H2427+'Posebni dio'!H2482+'Posebni dio'!H2545+'Posebni dio'!H2605+'Posebni dio'!H2126+'Posebni dio'!H2668+'Posebni dio'!H2725</f>
        <v>264750</v>
      </c>
      <c r="E65" s="149">
        <f>'Posebni dio'!I52+'Posebni dio'!I119+'Posebni dio'!I184+'Posebni dio'!I248+'Posebni dio'!I305+'Posebni dio'!I370+'Posebni dio'!I438+'Posebni dio'!I499+'Posebni dio'!I888+'Posebni dio'!I961+'Posebni dio'!I1051+'Posebni dio'!I1936+'Posebni dio'!I1998+'Posebni dio'!I2068+'Posebni dio'!I2183+'Posebni dio'!I2258+'Posebni dio'!I2319+'Posebni dio'!I2374+'Posebni dio'!I2427+'Posebni dio'!I2482+'Posebni dio'!I2545+'Posebni dio'!I2605+'Posebni dio'!I2126+'Posebni dio'!I2668+'Posebni dio'!I2725</f>
        <v>995</v>
      </c>
      <c r="F65" s="149">
        <f>'Posebni dio'!J52+'Posebni dio'!J119+'Posebni dio'!J184+'Posebni dio'!J248+'Posebni dio'!J305+'Posebni dio'!J370+'Posebni dio'!J438+'Posebni dio'!J499+'Posebni dio'!J888+'Posebni dio'!J961+'Posebni dio'!J1051+'Posebni dio'!J1936+'Posebni dio'!J1998+'Posebni dio'!J2068+'Posebni dio'!J2183+'Posebni dio'!J2258+'Posebni dio'!J2319+'Posebni dio'!J2374+'Posebni dio'!J2427+'Posebni dio'!J2482+'Posebni dio'!J2545+'Posebni dio'!J2605+'Posebni dio'!J2126+'Posebni dio'!J2668+'Posebni dio'!J2725</f>
        <v>559</v>
      </c>
      <c r="G65" s="149">
        <f>'Posebni dio'!K52+'Posebni dio'!K119+'Posebni dio'!K184+'Posebni dio'!K248+'Posebni dio'!K305+'Posebni dio'!K370+'Posebni dio'!K438+'Posebni dio'!K499+'Posebni dio'!K888+'Posebni dio'!K961+'Posebni dio'!K1051+'Posebni dio'!K1936+'Posebni dio'!K1998+'Posebni dio'!K2068+'Posebni dio'!K2183+'Posebni dio'!K2258+'Posebni dio'!K2319+'Posebni dio'!K2374+'Posebni dio'!K2427+'Posebni dio'!K2482+'Posebni dio'!K2545+'Posebni dio'!K2605+'Posebni dio'!K2126+'Posebni dio'!K2668+'Posebni dio'!K2725</f>
        <v>266304</v>
      </c>
      <c r="H65" s="175">
        <f t="shared" si="1"/>
        <v>100</v>
      </c>
      <c r="I65" s="161">
        <f t="shared" si="2"/>
        <v>0</v>
      </c>
    </row>
    <row r="66" spans="1:9" ht="12" customHeight="1" thickBot="1" x14ac:dyDescent="0.25">
      <c r="A66" s="124">
        <v>613991</v>
      </c>
      <c r="B66" s="140" t="s">
        <v>312</v>
      </c>
      <c r="C66" s="149">
        <f>'Posebni dio'!G53+'Posebni dio'!G120+'Posebni dio'!G185+'Posebni dio'!G249+'Posebni dio'!G306+'Posebni dio'!G371+'Posebni dio'!G439+'Posebni dio'!G500+'Posebni dio'!G889+'Posebni dio'!G962+'Posebni dio'!G1052+'Posebni dio'!G1937+'Posebni dio'!G1999+'Posebni dio'!G2069+'Posebni dio'!G2184+'Posebni dio'!G2259+'Posebni dio'!G2320+'Posebni dio'!G2375+'Posebni dio'!G2428+'Posebni dio'!G2483+'Posebni dio'!G2546+'Posebni dio'!G2606+'Posebni dio'!G2127+'Posebni dio'!G2669+'Posebni dio'!G2726+'Posebni dio'!G2726</f>
        <v>661137</v>
      </c>
      <c r="D66" s="149">
        <f>'Posebni dio'!H53+'Posebni dio'!H120+'Posebni dio'!H185+'Posebni dio'!H249+'Posebni dio'!H306+'Posebni dio'!H371+'Posebni dio'!H439+'Posebni dio'!H500+'Posebni dio'!H889+'Posebni dio'!H962+'Posebni dio'!H1052+'Posebni dio'!H1937+'Posebni dio'!H1999+'Posebni dio'!H2069+'Posebni dio'!H2184+'Posebni dio'!H2259+'Posebni dio'!H2320+'Posebni dio'!H2375+'Posebni dio'!H2428+'Posebni dio'!H2483+'Posebni dio'!H2546+'Posebni dio'!H2606+'Posebni dio'!H2127+'Posebni dio'!H2669+'Posebni dio'!H2726+'Posebni dio'!H2726</f>
        <v>563800</v>
      </c>
      <c r="E66" s="149">
        <f>'Posebni dio'!I53+'Posebni dio'!I120+'Posebni dio'!I185+'Posebni dio'!I249+'Posebni dio'!I306+'Posebni dio'!I371+'Posebni dio'!I439+'Posebni dio'!I500+'Posebni dio'!I889+'Posebni dio'!I962+'Posebni dio'!I1052+'Posebni dio'!I1937+'Posebni dio'!I1999+'Posebni dio'!I2069+'Posebni dio'!I2184+'Posebni dio'!I2259+'Posebni dio'!I2320+'Posebni dio'!I2375+'Posebni dio'!I2428+'Posebni dio'!I2483+'Posebni dio'!I2546+'Posebni dio'!I2606+'Posebni dio'!I2127+'Posebni dio'!I2669+'Posebni dio'!I2726+'Posebni dio'!I2726</f>
        <v>72337</v>
      </c>
      <c r="F66" s="149">
        <f>'Posebni dio'!J53+'Posebni dio'!J120+'Posebni dio'!J185+'Posebni dio'!J249+'Posebni dio'!J306+'Posebni dio'!J371+'Posebni dio'!J439+'Posebni dio'!J500+'Posebni dio'!J889+'Posebni dio'!J962+'Posebni dio'!J1052+'Posebni dio'!J1937+'Posebni dio'!J1999+'Posebni dio'!J2069+'Posebni dio'!J2184+'Posebni dio'!J2259+'Posebni dio'!J2320+'Posebni dio'!J2375+'Posebni dio'!J2428+'Posebni dio'!J2483+'Posebni dio'!J2546+'Posebni dio'!J2606+'Posebni dio'!J2127+'Posebni dio'!J2669+'Posebni dio'!J2726+'Posebni dio'!J2726</f>
        <v>25000</v>
      </c>
      <c r="G66" s="149">
        <f>'Posebni dio'!K53+'Posebni dio'!K120+'Posebni dio'!K185+'Posebni dio'!K249+'Posebni dio'!K306+'Posebni dio'!K371+'Posebni dio'!K439+'Posebni dio'!K500+'Posebni dio'!K889+'Posebni dio'!K962+'Posebni dio'!K1052+'Posebni dio'!K1937+'Posebni dio'!K1999+'Posebni dio'!K2069+'Posebni dio'!K2184+'Posebni dio'!K2259+'Posebni dio'!K2320+'Posebni dio'!K2375+'Posebni dio'!K2428+'Posebni dio'!K2483+'Posebni dio'!K2546+'Posebni dio'!K2606+'Posebni dio'!K2127+'Posebni dio'!K2669+'Posebni dio'!K2726+'Posebni dio'!K2726</f>
        <v>661137</v>
      </c>
      <c r="H66" s="177">
        <f t="shared" si="1"/>
        <v>100</v>
      </c>
      <c r="I66" s="162">
        <f t="shared" si="2"/>
        <v>0</v>
      </c>
    </row>
    <row r="67" spans="1:9" ht="11.25" customHeight="1" thickBot="1" x14ac:dyDescent="0.25">
      <c r="A67" s="119">
        <v>614000</v>
      </c>
      <c r="B67" s="131" t="s">
        <v>248</v>
      </c>
      <c r="C67" s="146">
        <f>SUM(C68:C124)</f>
        <v>27589685</v>
      </c>
      <c r="D67" s="146">
        <f>SUM(D68:D124)</f>
        <v>20593165</v>
      </c>
      <c r="E67" s="146">
        <f>SUM(E68:E124)</f>
        <v>1764465</v>
      </c>
      <c r="F67" s="146">
        <f>SUM(F68:F124)</f>
        <v>6730655</v>
      </c>
      <c r="G67" s="146">
        <f>SUM(G68:G124)</f>
        <v>29088285</v>
      </c>
      <c r="H67" s="174">
        <f>G67/C67*100</f>
        <v>105.43174015941104</v>
      </c>
      <c r="I67" s="109">
        <f>G67-C67</f>
        <v>1498600</v>
      </c>
    </row>
    <row r="68" spans="1:9" ht="12" customHeight="1" x14ac:dyDescent="0.2">
      <c r="A68" s="125">
        <v>614116</v>
      </c>
      <c r="B68" s="141" t="s">
        <v>350</v>
      </c>
      <c r="C68" s="167">
        <f>'Posebni dio'!G891+'Posebni dio'!G1939+'Posebni dio'!G2001+'Posebni dio'!G2486+'Posebni dio'!G122+'Posebni dio'!G2321</f>
        <v>1035618</v>
      </c>
      <c r="D68" s="167">
        <f>'Posebni dio'!H891+'Posebni dio'!H1939+'Posebni dio'!H2001+'Posebni dio'!H2486+'Posebni dio'!H122+'Posebni dio'!H2321</f>
        <v>768020</v>
      </c>
      <c r="E68" s="167">
        <f>'Posebni dio'!I891+'Posebni dio'!I1939+'Posebni dio'!I2001+'Posebni dio'!I2486+'Posebni dio'!I122+'Posebni dio'!I2321</f>
        <v>267598</v>
      </c>
      <c r="F68" s="167">
        <f>'Posebni dio'!J891+'Posebni dio'!J1939+'Posebni dio'!J2001+'Posebni dio'!J2486+'Posebni dio'!J122+'Posebni dio'!J2321</f>
        <v>0</v>
      </c>
      <c r="G68" s="167">
        <f>'Posebni dio'!K891+'Posebni dio'!K1939+'Posebni dio'!K2001+'Posebni dio'!K2486+'Posebni dio'!K122+'Posebni dio'!K2321</f>
        <v>1035618</v>
      </c>
      <c r="H68" s="180">
        <f>G68/C68*100</f>
        <v>100</v>
      </c>
      <c r="I68" s="168">
        <f>G68-C68</f>
        <v>0</v>
      </c>
    </row>
    <row r="69" spans="1:9" x14ac:dyDescent="0.2">
      <c r="A69" s="125">
        <v>614116</v>
      </c>
      <c r="B69" s="141" t="s">
        <v>351</v>
      </c>
      <c r="C69" s="167">
        <f>'Posebni dio'!G964</f>
        <v>420000</v>
      </c>
      <c r="D69" s="167">
        <f>'Posebni dio'!H964</f>
        <v>420000</v>
      </c>
      <c r="E69" s="167">
        <f>'Posebni dio'!I964</f>
        <v>0</v>
      </c>
      <c r="F69" s="167">
        <f>'Posebni dio'!J964</f>
        <v>0</v>
      </c>
      <c r="G69" s="167">
        <f>'Posebni dio'!K964</f>
        <v>420000</v>
      </c>
      <c r="H69" s="180">
        <f>G69/C69*100</f>
        <v>100</v>
      </c>
      <c r="I69" s="168">
        <f>G69-C69</f>
        <v>0</v>
      </c>
    </row>
    <row r="70" spans="1:9" ht="11.25" customHeight="1" x14ac:dyDescent="0.2">
      <c r="A70" s="123">
        <v>614125</v>
      </c>
      <c r="B70" s="139" t="s">
        <v>403</v>
      </c>
      <c r="C70" s="149">
        <f>'Posebni dio'!G965</f>
        <v>1550000</v>
      </c>
      <c r="D70" s="149">
        <f>'Posebni dio'!H965</f>
        <v>411118</v>
      </c>
      <c r="E70" s="149">
        <f>'Posebni dio'!I965</f>
        <v>0</v>
      </c>
      <c r="F70" s="149">
        <f>'Posebni dio'!J965</f>
        <v>1138882</v>
      </c>
      <c r="G70" s="149">
        <f>'Posebni dio'!K965</f>
        <v>1550000</v>
      </c>
      <c r="H70" s="175">
        <f t="shared" ref="H70:H163" si="5">G70/C70*100</f>
        <v>100</v>
      </c>
      <c r="I70" s="161">
        <f t="shared" ref="I70:I163" si="6">G70-C70</f>
        <v>0</v>
      </c>
    </row>
    <row r="71" spans="1:9" ht="10.5" customHeight="1" x14ac:dyDescent="0.2">
      <c r="A71" s="123">
        <v>614121</v>
      </c>
      <c r="B71" s="133" t="s">
        <v>32</v>
      </c>
      <c r="C71" s="149">
        <f>'Posebni dio'!G966</f>
        <v>0</v>
      </c>
      <c r="D71" s="149">
        <f>'Posebni dio'!H966</f>
        <v>0</v>
      </c>
      <c r="E71" s="149">
        <f>'Posebni dio'!I966</f>
        <v>0</v>
      </c>
      <c r="F71" s="149">
        <f>'Posebni dio'!J966</f>
        <v>0</v>
      </c>
      <c r="G71" s="149">
        <f>'Posebni dio'!K966</f>
        <v>0</v>
      </c>
      <c r="H71" s="175" t="e">
        <f t="shared" si="5"/>
        <v>#DIV/0!</v>
      </c>
      <c r="I71" s="161">
        <f t="shared" si="6"/>
        <v>0</v>
      </c>
    </row>
    <row r="72" spans="1:9" x14ac:dyDescent="0.2">
      <c r="A72" s="123">
        <v>614121</v>
      </c>
      <c r="B72" s="228" t="s">
        <v>376</v>
      </c>
      <c r="C72" s="149">
        <f>'Posebni dio'!G967</f>
        <v>0</v>
      </c>
      <c r="D72" s="149">
        <f>'Posebni dio'!H967</f>
        <v>0</v>
      </c>
      <c r="E72" s="149">
        <f>'Posebni dio'!I967</f>
        <v>0</v>
      </c>
      <c r="F72" s="149">
        <f>'Posebni dio'!J967</f>
        <v>0</v>
      </c>
      <c r="G72" s="149">
        <f>'Posebni dio'!K967</f>
        <v>0</v>
      </c>
      <c r="H72" s="175" t="e">
        <f t="shared" si="5"/>
        <v>#DIV/0!</v>
      </c>
      <c r="I72" s="161">
        <f t="shared" si="6"/>
        <v>0</v>
      </c>
    </row>
    <row r="73" spans="1:9" ht="21.75" customHeight="1" x14ac:dyDescent="0.2">
      <c r="A73" s="123">
        <v>614121</v>
      </c>
      <c r="B73" s="227" t="s">
        <v>487</v>
      </c>
      <c r="C73" s="149">
        <f>'Posebni dio'!G968</f>
        <v>0</v>
      </c>
      <c r="D73" s="149">
        <f>'Posebni dio'!H968</f>
        <v>0</v>
      </c>
      <c r="E73" s="149">
        <f>'Posebni dio'!I968</f>
        <v>0</v>
      </c>
      <c r="F73" s="149">
        <f>'Posebni dio'!J968</f>
        <v>0</v>
      </c>
      <c r="G73" s="149">
        <f>'Posebni dio'!K968</f>
        <v>0</v>
      </c>
      <c r="H73" s="175" t="e">
        <f t="shared" si="5"/>
        <v>#DIV/0!</v>
      </c>
      <c r="I73" s="161">
        <f t="shared" si="6"/>
        <v>0</v>
      </c>
    </row>
    <row r="74" spans="1:9" ht="21.75" customHeight="1" x14ac:dyDescent="0.2">
      <c r="A74" s="123">
        <v>614121</v>
      </c>
      <c r="B74" s="227" t="s">
        <v>521</v>
      </c>
      <c r="C74" s="149">
        <f>'Posebni dio'!G969</f>
        <v>0</v>
      </c>
      <c r="D74" s="149">
        <f>'Posebni dio'!H969</f>
        <v>0</v>
      </c>
      <c r="E74" s="149">
        <f>'Posebni dio'!I969</f>
        <v>0</v>
      </c>
      <c r="F74" s="149">
        <f>'Posebni dio'!J969</f>
        <v>0</v>
      </c>
      <c r="G74" s="149">
        <f>'Posebni dio'!K969</f>
        <v>0</v>
      </c>
      <c r="H74" s="175" t="e">
        <f t="shared" si="5"/>
        <v>#DIV/0!</v>
      </c>
      <c r="I74" s="161">
        <f t="shared" si="6"/>
        <v>0</v>
      </c>
    </row>
    <row r="75" spans="1:9" ht="11.25" customHeight="1" x14ac:dyDescent="0.2">
      <c r="A75" s="123">
        <v>614122</v>
      </c>
      <c r="B75" s="133" t="s">
        <v>33</v>
      </c>
      <c r="C75" s="149">
        <f>'Posebni dio'!G970</f>
        <v>0</v>
      </c>
      <c r="D75" s="149">
        <f>'Posebni dio'!H970</f>
        <v>0</v>
      </c>
      <c r="E75" s="149">
        <f>'Posebni dio'!I970</f>
        <v>0</v>
      </c>
      <c r="F75" s="149">
        <f>'Posebni dio'!J970</f>
        <v>0</v>
      </c>
      <c r="G75" s="149">
        <f>'Posebni dio'!K970</f>
        <v>0</v>
      </c>
      <c r="H75" s="175" t="e">
        <f t="shared" si="5"/>
        <v>#DIV/0!</v>
      </c>
      <c r="I75" s="161">
        <f t="shared" si="6"/>
        <v>0</v>
      </c>
    </row>
    <row r="76" spans="1:9" ht="11.25" customHeight="1" x14ac:dyDescent="0.2">
      <c r="A76" s="123">
        <v>614129</v>
      </c>
      <c r="B76" s="5" t="s">
        <v>542</v>
      </c>
      <c r="C76" s="149">
        <f>'Posebni dio'!G972</f>
        <v>0</v>
      </c>
      <c r="D76" s="149">
        <f>'Posebni dio'!H972</f>
        <v>0</v>
      </c>
      <c r="E76" s="149">
        <f>'Posebni dio'!I972</f>
        <v>0</v>
      </c>
      <c r="F76" s="149">
        <f>'Posebni dio'!J972</f>
        <v>0</v>
      </c>
      <c r="G76" s="149">
        <f>'Posebni dio'!K972</f>
        <v>0</v>
      </c>
      <c r="H76" s="175" t="e">
        <f t="shared" si="5"/>
        <v>#DIV/0!</v>
      </c>
      <c r="I76" s="161">
        <f t="shared" si="6"/>
        <v>0</v>
      </c>
    </row>
    <row r="77" spans="1:9" ht="11.25" customHeight="1" x14ac:dyDescent="0.2">
      <c r="A77" s="123">
        <v>614128</v>
      </c>
      <c r="B77" s="133" t="s">
        <v>397</v>
      </c>
      <c r="C77" s="149">
        <f>'Posebni dio'!G1940</f>
        <v>500000</v>
      </c>
      <c r="D77" s="149">
        <f>'Posebni dio'!H1940</f>
        <v>0</v>
      </c>
      <c r="E77" s="149">
        <f>'Posebni dio'!I1940</f>
        <v>500000</v>
      </c>
      <c r="F77" s="149">
        <f>'Posebni dio'!J1940</f>
        <v>0</v>
      </c>
      <c r="G77" s="149">
        <f>'Posebni dio'!K1940</f>
        <v>500000</v>
      </c>
      <c r="H77" s="175">
        <f t="shared" si="5"/>
        <v>100</v>
      </c>
      <c r="I77" s="161">
        <f t="shared" si="6"/>
        <v>0</v>
      </c>
    </row>
    <row r="78" spans="1:9" x14ac:dyDescent="0.2">
      <c r="A78" s="123">
        <v>614171</v>
      </c>
      <c r="B78" s="133" t="s">
        <v>408</v>
      </c>
      <c r="C78" s="149">
        <f>'Posebni dio'!G2186</f>
        <v>2000000</v>
      </c>
      <c r="D78" s="149">
        <f>'Posebni dio'!H2186</f>
        <v>2000000</v>
      </c>
      <c r="E78" s="149">
        <f>'Posebni dio'!I2186</f>
        <v>0</v>
      </c>
      <c r="F78" s="149">
        <f>'Posebni dio'!J2186</f>
        <v>0</v>
      </c>
      <c r="G78" s="149">
        <f>'Posebni dio'!K2186</f>
        <v>2000000</v>
      </c>
      <c r="H78" s="175">
        <f t="shared" si="5"/>
        <v>100</v>
      </c>
      <c r="I78" s="161">
        <f t="shared" si="6"/>
        <v>0</v>
      </c>
    </row>
    <row r="79" spans="1:9" ht="20.25" customHeight="1" x14ac:dyDescent="0.2">
      <c r="A79" s="123">
        <v>614171</v>
      </c>
      <c r="B79" s="1" t="s">
        <v>463</v>
      </c>
      <c r="C79" s="149">
        <f>'Posebni dio'!G2187</f>
        <v>0</v>
      </c>
      <c r="D79" s="149">
        <f>'Posebni dio'!H2187</f>
        <v>0</v>
      </c>
      <c r="E79" s="149">
        <f>'Posebni dio'!I2187</f>
        <v>0</v>
      </c>
      <c r="F79" s="149">
        <f>'Posebni dio'!J2187</f>
        <v>0</v>
      </c>
      <c r="G79" s="149">
        <f>'Posebni dio'!K2187</f>
        <v>0</v>
      </c>
      <c r="H79" s="175" t="e">
        <f t="shared" si="5"/>
        <v>#DIV/0!</v>
      </c>
      <c r="I79" s="161">
        <f t="shared" si="6"/>
        <v>0</v>
      </c>
    </row>
    <row r="80" spans="1:9" ht="21.75" customHeight="1" x14ac:dyDescent="0.2">
      <c r="A80" s="123">
        <v>614174</v>
      </c>
      <c r="B80" s="1" t="s">
        <v>484</v>
      </c>
      <c r="C80" s="149">
        <f>'Posebni dio'!G2188</f>
        <v>4000000</v>
      </c>
      <c r="D80" s="149">
        <f>'Posebni dio'!H2188</f>
        <v>4000000</v>
      </c>
      <c r="E80" s="149">
        <f>'Posebni dio'!I2188</f>
        <v>0</v>
      </c>
      <c r="F80" s="149">
        <f>'Posebni dio'!J2188</f>
        <v>0</v>
      </c>
      <c r="G80" s="149">
        <f>'Posebni dio'!K2188</f>
        <v>4000000</v>
      </c>
      <c r="H80" s="175">
        <f t="shared" si="5"/>
        <v>100</v>
      </c>
      <c r="I80" s="161">
        <f t="shared" si="6"/>
        <v>0</v>
      </c>
    </row>
    <row r="81" spans="1:9" x14ac:dyDescent="0.2">
      <c r="A81" s="123">
        <v>614129</v>
      </c>
      <c r="B81" s="133" t="s">
        <v>343</v>
      </c>
      <c r="C81" s="149">
        <f>'Posebni dio'!G971+'Posebni dio'!G2485+'Posebni dio'!G2548+'Posebni dio'!G2608</f>
        <v>914365</v>
      </c>
      <c r="D81" s="149">
        <f>'Posebni dio'!H971+'Posebni dio'!H2485+'Posebni dio'!H2548+'Posebni dio'!H2608</f>
        <v>610000</v>
      </c>
      <c r="E81" s="149">
        <f>'Posebni dio'!I971+'Posebni dio'!I2485+'Posebni dio'!I2548+'Posebni dio'!I2608</f>
        <v>304365</v>
      </c>
      <c r="F81" s="149">
        <f>'Posebni dio'!J971+'Posebni dio'!J2485+'Posebni dio'!J2548+'Posebni dio'!J2608</f>
        <v>0</v>
      </c>
      <c r="G81" s="149">
        <f>'Posebni dio'!K971+'Posebni dio'!K2485+'Posebni dio'!K2548+'Posebni dio'!K2608</f>
        <v>914365</v>
      </c>
      <c r="H81" s="175">
        <f t="shared" si="5"/>
        <v>100</v>
      </c>
      <c r="I81" s="161">
        <f t="shared" si="6"/>
        <v>0</v>
      </c>
    </row>
    <row r="82" spans="1:9" ht="10.5" customHeight="1" x14ac:dyDescent="0.2">
      <c r="A82" s="123">
        <v>614174</v>
      </c>
      <c r="B82" s="228" t="s">
        <v>466</v>
      </c>
      <c r="C82" s="232">
        <f>'Posebni dio'!G892</f>
        <v>0</v>
      </c>
      <c r="D82" s="232">
        <f>'Posebni dio'!H892</f>
        <v>0</v>
      </c>
      <c r="E82" s="232">
        <f>'Posebni dio'!I892</f>
        <v>0</v>
      </c>
      <c r="F82" s="232">
        <f>'Posebni dio'!J892</f>
        <v>0</v>
      </c>
      <c r="G82" s="232">
        <f>'Posebni dio'!K892</f>
        <v>0</v>
      </c>
      <c r="H82" s="175" t="e">
        <f t="shared" si="5"/>
        <v>#DIV/0!</v>
      </c>
      <c r="I82" s="161">
        <f t="shared" si="6"/>
        <v>0</v>
      </c>
    </row>
    <row r="83" spans="1:9" ht="22.5" customHeight="1" x14ac:dyDescent="0.2">
      <c r="A83" s="4">
        <v>614175</v>
      </c>
      <c r="B83" s="1" t="s">
        <v>605</v>
      </c>
      <c r="C83" s="232">
        <f>'Posebni dio'!G2189</f>
        <v>0</v>
      </c>
      <c r="D83" s="232">
        <f>'Posebni dio'!H2189</f>
        <v>1000000</v>
      </c>
      <c r="E83" s="232">
        <f>'Posebni dio'!I2189</f>
        <v>0</v>
      </c>
      <c r="F83" s="232">
        <f>'Posebni dio'!J2189</f>
        <v>0</v>
      </c>
      <c r="G83" s="232">
        <f>'Posebni dio'!K2189</f>
        <v>1000000</v>
      </c>
      <c r="H83" s="175" t="e">
        <f t="shared" si="5"/>
        <v>#DIV/0!</v>
      </c>
      <c r="I83" s="161">
        <f t="shared" si="6"/>
        <v>1000000</v>
      </c>
    </row>
    <row r="84" spans="1:9" ht="10.5" customHeight="1" x14ac:dyDescent="0.2">
      <c r="A84" s="123">
        <v>614231</v>
      </c>
      <c r="B84" s="133" t="s">
        <v>323</v>
      </c>
      <c r="C84" s="149">
        <f>'Posebni dio'!G2192+'Posebni dio'!G973</f>
        <v>1325000</v>
      </c>
      <c r="D84" s="149">
        <f>'Posebni dio'!H2192+'Posebni dio'!H973</f>
        <v>1325000</v>
      </c>
      <c r="E84" s="149">
        <f>'Posebni dio'!I2192+'Posebni dio'!I973</f>
        <v>0</v>
      </c>
      <c r="F84" s="149">
        <f>'Posebni dio'!J2192+'Posebni dio'!J973</f>
        <v>0</v>
      </c>
      <c r="G84" s="149">
        <f>'Posebni dio'!K2192+'Posebni dio'!K973</f>
        <v>1325000</v>
      </c>
      <c r="H84" s="175">
        <f t="shared" si="5"/>
        <v>100</v>
      </c>
      <c r="I84" s="161">
        <f t="shared" si="6"/>
        <v>0</v>
      </c>
    </row>
    <row r="85" spans="1:9" ht="47.25" customHeight="1" x14ac:dyDescent="0.2">
      <c r="A85" s="123">
        <v>614232</v>
      </c>
      <c r="B85" s="139" t="s">
        <v>518</v>
      </c>
      <c r="C85" s="149">
        <f>'Posebni dio'!G2261</f>
        <v>680000</v>
      </c>
      <c r="D85" s="149">
        <f>'Posebni dio'!H2261</f>
        <v>680000</v>
      </c>
      <c r="E85" s="149">
        <f>'Posebni dio'!I2261</f>
        <v>0</v>
      </c>
      <c r="F85" s="149">
        <f>'Posebni dio'!J2261</f>
        <v>0</v>
      </c>
      <c r="G85" s="149">
        <f>'Posebni dio'!K2261</f>
        <v>680000</v>
      </c>
      <c r="H85" s="175">
        <f t="shared" si="5"/>
        <v>100</v>
      </c>
      <c r="I85" s="161">
        <f t="shared" si="6"/>
        <v>0</v>
      </c>
    </row>
    <row r="86" spans="1:9" ht="23.25" customHeight="1" x14ac:dyDescent="0.2">
      <c r="A86" s="123">
        <v>614232</v>
      </c>
      <c r="B86" s="139" t="s">
        <v>517</v>
      </c>
      <c r="C86" s="149">
        <f>'Posebni dio'!G2262</f>
        <v>580000</v>
      </c>
      <c r="D86" s="149">
        <f>'Posebni dio'!H2262</f>
        <v>580000</v>
      </c>
      <c r="E86" s="149">
        <f>'Posebni dio'!I2262</f>
        <v>0</v>
      </c>
      <c r="F86" s="149">
        <f>'Posebni dio'!J2262</f>
        <v>0</v>
      </c>
      <c r="G86" s="149">
        <f>'Posebni dio'!K2262</f>
        <v>580000</v>
      </c>
      <c r="H86" s="175">
        <f t="shared" si="5"/>
        <v>100</v>
      </c>
      <c r="I86" s="161">
        <f t="shared" si="6"/>
        <v>0</v>
      </c>
    </row>
    <row r="87" spans="1:9" ht="11.25" customHeight="1" x14ac:dyDescent="0.2">
      <c r="A87" s="123">
        <v>614233</v>
      </c>
      <c r="B87" s="139" t="s">
        <v>197</v>
      </c>
      <c r="C87" s="149">
        <f>'Posebni dio'!G2195</f>
        <v>100000</v>
      </c>
      <c r="D87" s="149">
        <f>'Posebni dio'!H2195</f>
        <v>100000</v>
      </c>
      <c r="E87" s="149">
        <f>'Posebni dio'!I2195</f>
        <v>0</v>
      </c>
      <c r="F87" s="149">
        <f>'Posebni dio'!J2195</f>
        <v>0</v>
      </c>
      <c r="G87" s="149">
        <f>'Posebni dio'!K2195</f>
        <v>100000</v>
      </c>
      <c r="H87" s="175">
        <f t="shared" si="5"/>
        <v>100</v>
      </c>
      <c r="I87" s="161">
        <f t="shared" si="6"/>
        <v>0</v>
      </c>
    </row>
    <row r="88" spans="1:9" ht="12" customHeight="1" x14ac:dyDescent="0.2">
      <c r="A88" s="123">
        <v>614234</v>
      </c>
      <c r="B88" s="139" t="s">
        <v>35</v>
      </c>
      <c r="C88" s="149">
        <f>'Posebni dio'!G974</f>
        <v>150000</v>
      </c>
      <c r="D88" s="149">
        <f>'Posebni dio'!H974</f>
        <v>150000</v>
      </c>
      <c r="E88" s="149">
        <f>'Posebni dio'!I974</f>
        <v>0</v>
      </c>
      <c r="F88" s="149">
        <f>'Posebni dio'!J974</f>
        <v>0</v>
      </c>
      <c r="G88" s="149">
        <f>'Posebni dio'!K974</f>
        <v>150000</v>
      </c>
      <c r="H88" s="175">
        <f t="shared" si="5"/>
        <v>100</v>
      </c>
      <c r="I88" s="161">
        <f t="shared" si="6"/>
        <v>0</v>
      </c>
    </row>
    <row r="89" spans="1:9" ht="12" customHeight="1" x14ac:dyDescent="0.2">
      <c r="A89" s="123">
        <v>614234</v>
      </c>
      <c r="B89" s="5" t="s">
        <v>512</v>
      </c>
      <c r="C89" s="149">
        <f>'Posebni dio'!G975</f>
        <v>120000</v>
      </c>
      <c r="D89" s="149">
        <f>'Posebni dio'!H975</f>
        <v>120000</v>
      </c>
      <c r="E89" s="149">
        <f>'Posebni dio'!I975</f>
        <v>0</v>
      </c>
      <c r="F89" s="149">
        <f>'Posebni dio'!J975</f>
        <v>0</v>
      </c>
      <c r="G89" s="149">
        <f>'Posebni dio'!K975</f>
        <v>120000</v>
      </c>
      <c r="H89" s="175">
        <f t="shared" si="5"/>
        <v>100</v>
      </c>
      <c r="I89" s="161">
        <f t="shared" si="6"/>
        <v>0</v>
      </c>
    </row>
    <row r="90" spans="1:9" ht="12" customHeight="1" x14ac:dyDescent="0.2">
      <c r="A90" s="123">
        <v>614239</v>
      </c>
      <c r="B90" s="139" t="s">
        <v>313</v>
      </c>
      <c r="C90" s="149">
        <f>'Posebni dio'!G2193</f>
        <v>400000</v>
      </c>
      <c r="D90" s="149">
        <f>'Posebni dio'!H2193</f>
        <v>120000</v>
      </c>
      <c r="E90" s="149">
        <f>'Posebni dio'!I2193</f>
        <v>0</v>
      </c>
      <c r="F90" s="149">
        <f>'Posebni dio'!J2193</f>
        <v>280000</v>
      </c>
      <c r="G90" s="149">
        <f>'Posebni dio'!K2193</f>
        <v>400000</v>
      </c>
      <c r="H90" s="175">
        <f t="shared" si="5"/>
        <v>100</v>
      </c>
      <c r="I90" s="161">
        <f t="shared" si="6"/>
        <v>0</v>
      </c>
    </row>
    <row r="91" spans="1:9" ht="22.15" customHeight="1" x14ac:dyDescent="0.2">
      <c r="A91" s="123">
        <v>614229</v>
      </c>
      <c r="B91" s="1" t="s">
        <v>525</v>
      </c>
      <c r="C91" s="149">
        <f>'Posebni dio'!G2191</f>
        <v>0</v>
      </c>
      <c r="D91" s="149">
        <f>'Posebni dio'!H2191</f>
        <v>0</v>
      </c>
      <c r="E91" s="149">
        <f>'Posebni dio'!I2191</f>
        <v>0</v>
      </c>
      <c r="F91" s="149">
        <f>'Posebni dio'!J2191</f>
        <v>0</v>
      </c>
      <c r="G91" s="149">
        <f>'Posebni dio'!K2191</f>
        <v>0</v>
      </c>
      <c r="H91" s="175" t="e">
        <f t="shared" si="5"/>
        <v>#DIV/0!</v>
      </c>
      <c r="I91" s="161">
        <f t="shared" si="6"/>
        <v>0</v>
      </c>
    </row>
    <row r="92" spans="1:9" ht="9.75" customHeight="1" x14ac:dyDescent="0.2">
      <c r="A92" s="123">
        <v>614229</v>
      </c>
      <c r="B92" s="139" t="s">
        <v>314</v>
      </c>
      <c r="C92" s="149">
        <f>'Posebni dio'!G2197</f>
        <v>2600000</v>
      </c>
      <c r="D92" s="149">
        <f>'Posebni dio'!H2197</f>
        <v>2600000</v>
      </c>
      <c r="E92" s="149">
        <f>'Posebni dio'!I2197</f>
        <v>0</v>
      </c>
      <c r="F92" s="149">
        <f>'Posebni dio'!J2197</f>
        <v>0</v>
      </c>
      <c r="G92" s="149">
        <f>'Posebni dio'!K2197</f>
        <v>2600000</v>
      </c>
      <c r="H92" s="175">
        <f t="shared" si="5"/>
        <v>100</v>
      </c>
      <c r="I92" s="161">
        <f t="shared" si="6"/>
        <v>0</v>
      </c>
    </row>
    <row r="93" spans="1:9" ht="11.25" customHeight="1" x14ac:dyDescent="0.2">
      <c r="A93" s="123">
        <v>614229</v>
      </c>
      <c r="B93" s="139" t="s">
        <v>389</v>
      </c>
      <c r="C93" s="149">
        <f>'Posebni dio'!G2198</f>
        <v>3200000</v>
      </c>
      <c r="D93" s="149">
        <f>'Posebni dio'!H2198</f>
        <v>944527</v>
      </c>
      <c r="E93" s="149">
        <f>'Posebni dio'!I2198</f>
        <v>0</v>
      </c>
      <c r="F93" s="149">
        <f>'Posebni dio'!J2198</f>
        <v>2255473</v>
      </c>
      <c r="G93" s="149">
        <f>'Posebni dio'!K2198</f>
        <v>3200000</v>
      </c>
      <c r="H93" s="175">
        <f t="shared" si="5"/>
        <v>100</v>
      </c>
      <c r="I93" s="161">
        <f t="shared" si="6"/>
        <v>0</v>
      </c>
    </row>
    <row r="94" spans="1:9" ht="10.5" customHeight="1" x14ac:dyDescent="0.2">
      <c r="A94" s="123">
        <v>614222</v>
      </c>
      <c r="B94" s="139" t="s">
        <v>329</v>
      </c>
      <c r="C94" s="149">
        <f>'Posebni dio'!G55+'Posebni dio'!G373</f>
        <v>13500</v>
      </c>
      <c r="D94" s="149">
        <f>'Posebni dio'!H55+'Posebni dio'!H373</f>
        <v>5800</v>
      </c>
      <c r="E94" s="149">
        <f>'Posebni dio'!I55+'Posebni dio'!I373</f>
        <v>0</v>
      </c>
      <c r="F94" s="149">
        <f>'Posebni dio'!J55+'Posebni dio'!J373</f>
        <v>7700</v>
      </c>
      <c r="G94" s="149">
        <f>'Posebni dio'!K55+'Posebni dio'!K373</f>
        <v>13500</v>
      </c>
      <c r="H94" s="175">
        <f t="shared" si="5"/>
        <v>100</v>
      </c>
      <c r="I94" s="161">
        <f t="shared" si="6"/>
        <v>0</v>
      </c>
    </row>
    <row r="95" spans="1:9" x14ac:dyDescent="0.2">
      <c r="A95" s="123">
        <v>614239</v>
      </c>
      <c r="B95" s="139" t="s">
        <v>457</v>
      </c>
      <c r="C95" s="160">
        <f>'Posebni dio'!G893+'Posebni dio'!G308+'Posebni dio'!G440</f>
        <v>61000</v>
      </c>
      <c r="D95" s="160">
        <f>'Posebni dio'!H893+'Posebni dio'!H308+'Posebni dio'!H440</f>
        <v>61000</v>
      </c>
      <c r="E95" s="160">
        <f>'Posebni dio'!I893+'Posebni dio'!I308+'Posebni dio'!I440</f>
        <v>0</v>
      </c>
      <c r="F95" s="160">
        <f>'Posebni dio'!J893+'Posebni dio'!J308+'Posebni dio'!J440</f>
        <v>0</v>
      </c>
      <c r="G95" s="160">
        <f>'Posebni dio'!K893+'Posebni dio'!K308+'Posebni dio'!K440</f>
        <v>61000</v>
      </c>
      <c r="H95" s="175">
        <f t="shared" si="5"/>
        <v>100</v>
      </c>
      <c r="I95" s="161">
        <f t="shared" si="6"/>
        <v>0</v>
      </c>
    </row>
    <row r="96" spans="1:9" ht="22.5" x14ac:dyDescent="0.2">
      <c r="A96" s="123">
        <v>614300</v>
      </c>
      <c r="B96" s="477" t="s">
        <v>534</v>
      </c>
      <c r="C96" s="149">
        <f>'Posebni dio'!G2487</f>
        <v>157429</v>
      </c>
      <c r="D96" s="149">
        <f>'Posebni dio'!H2487</f>
        <v>0</v>
      </c>
      <c r="E96" s="149">
        <f>'Posebni dio'!I2487</f>
        <v>157429</v>
      </c>
      <c r="F96" s="149">
        <f>'Posebni dio'!J2487</f>
        <v>0</v>
      </c>
      <c r="G96" s="149">
        <f>'Posebni dio'!K2487</f>
        <v>157429</v>
      </c>
      <c r="H96" s="175">
        <f t="shared" si="5"/>
        <v>100</v>
      </c>
      <c r="I96" s="161">
        <f t="shared" si="6"/>
        <v>0</v>
      </c>
    </row>
    <row r="97" spans="1:9" x14ac:dyDescent="0.2">
      <c r="A97" s="123">
        <v>614323</v>
      </c>
      <c r="B97" s="142" t="s">
        <v>176</v>
      </c>
      <c r="C97" s="149">
        <f>'Posebni dio'!G57</f>
        <v>300000</v>
      </c>
      <c r="D97" s="149">
        <f>'Posebni dio'!H57</f>
        <v>300000</v>
      </c>
      <c r="E97" s="149">
        <f>'Posebni dio'!I57</f>
        <v>0</v>
      </c>
      <c r="F97" s="149">
        <f>'Posebni dio'!J57</f>
        <v>0</v>
      </c>
      <c r="G97" s="149">
        <f>'Posebni dio'!K57</f>
        <v>300000</v>
      </c>
      <c r="H97" s="175">
        <f t="shared" si="5"/>
        <v>100</v>
      </c>
      <c r="I97" s="161">
        <f t="shared" si="6"/>
        <v>0</v>
      </c>
    </row>
    <row r="98" spans="1:9" x14ac:dyDescent="0.2">
      <c r="A98" s="123">
        <v>614324</v>
      </c>
      <c r="B98" s="133" t="s">
        <v>36</v>
      </c>
      <c r="C98" s="160">
        <f>'Posebni dio'!G58+'Posebni dio'!G1941+'Posebni dio'!G2002+'Posebni dio'!G2196+'Posebni dio'!G2199+'Posebni dio'!G2263</f>
        <v>251000</v>
      </c>
      <c r="D98" s="160">
        <f>'Posebni dio'!H58+'Posebni dio'!H1941+'Posebni dio'!H2002+'Posebni dio'!H2196+'Posebni dio'!H2199+'Posebni dio'!H2263</f>
        <v>251000</v>
      </c>
      <c r="E98" s="160">
        <f>'Posebni dio'!I58+'Posebni dio'!I1941+'Posebni dio'!I2002+'Posebni dio'!I2196+'Posebni dio'!I2199+'Posebni dio'!I2263</f>
        <v>0</v>
      </c>
      <c r="F98" s="160">
        <f>'Posebni dio'!J58+'Posebni dio'!J1941+'Posebni dio'!J2002+'Posebni dio'!J2196+'Posebni dio'!J2199+'Posebni dio'!J2263</f>
        <v>0</v>
      </c>
      <c r="G98" s="160">
        <f>'Posebni dio'!K58+'Posebni dio'!K1941+'Posebni dio'!K2002+'Posebni dio'!K2196+'Posebni dio'!K2199+'Posebni dio'!K2263</f>
        <v>251000</v>
      </c>
      <c r="H98" s="175">
        <f t="shared" si="5"/>
        <v>100</v>
      </c>
      <c r="I98" s="161">
        <f t="shared" si="6"/>
        <v>0</v>
      </c>
    </row>
    <row r="99" spans="1:9" x14ac:dyDescent="0.2">
      <c r="A99" s="123">
        <v>614324</v>
      </c>
      <c r="B99" s="133" t="s">
        <v>581</v>
      </c>
      <c r="C99" s="232">
        <f>'Posebni dio'!G2003</f>
        <v>135073</v>
      </c>
      <c r="D99" s="232">
        <f>'Posebni dio'!H2003</f>
        <v>0</v>
      </c>
      <c r="E99" s="232">
        <f>'Posebni dio'!I2003</f>
        <v>135073</v>
      </c>
      <c r="F99" s="232">
        <f>'Posebni dio'!J2003</f>
        <v>0</v>
      </c>
      <c r="G99" s="232">
        <f>'Posebni dio'!K2003</f>
        <v>135073</v>
      </c>
      <c r="H99" s="232">
        <f>'Posebni dio'!L2003</f>
        <v>100</v>
      </c>
      <c r="I99" s="232">
        <f>'Posebni dio'!M2003</f>
        <v>0</v>
      </c>
    </row>
    <row r="100" spans="1:9" ht="22.5" x14ac:dyDescent="0.2">
      <c r="A100" s="123">
        <v>614311</v>
      </c>
      <c r="B100" s="139" t="s">
        <v>367</v>
      </c>
      <c r="C100" s="149">
        <f>'Posebni dio'!G894</f>
        <v>319200</v>
      </c>
      <c r="D100" s="149">
        <f>'Posebni dio'!H894</f>
        <v>319200</v>
      </c>
      <c r="E100" s="149">
        <f>'Posebni dio'!I894</f>
        <v>0</v>
      </c>
      <c r="F100" s="149">
        <f>'Posebni dio'!J894</f>
        <v>0</v>
      </c>
      <c r="G100" s="149">
        <f>'Posebni dio'!K894</f>
        <v>319200</v>
      </c>
      <c r="H100" s="175">
        <f t="shared" si="5"/>
        <v>100</v>
      </c>
      <c r="I100" s="161">
        <f t="shared" si="6"/>
        <v>0</v>
      </c>
    </row>
    <row r="101" spans="1:9" ht="22.5" x14ac:dyDescent="0.2">
      <c r="A101" s="123">
        <v>614311</v>
      </c>
      <c r="B101" s="1" t="s">
        <v>537</v>
      </c>
      <c r="C101" s="149">
        <f>'Posebni dio'!G895</f>
        <v>40000</v>
      </c>
      <c r="D101" s="149">
        <f>'Posebni dio'!H895</f>
        <v>40000</v>
      </c>
      <c r="E101" s="149">
        <f>'Posebni dio'!I895</f>
        <v>0</v>
      </c>
      <c r="F101" s="149">
        <f>'Posebni dio'!J895</f>
        <v>0</v>
      </c>
      <c r="G101" s="149">
        <f>'Posebni dio'!K895</f>
        <v>40000</v>
      </c>
      <c r="H101" s="175">
        <f t="shared" si="5"/>
        <v>100</v>
      </c>
      <c r="I101" s="161">
        <f t="shared" si="6"/>
        <v>0</v>
      </c>
    </row>
    <row r="102" spans="1:9" x14ac:dyDescent="0.2">
      <c r="A102" s="123">
        <v>614311</v>
      </c>
      <c r="B102" s="227" t="s">
        <v>535</v>
      </c>
      <c r="C102" s="149">
        <f>'Posebni dio'!G976</f>
        <v>20000</v>
      </c>
      <c r="D102" s="149">
        <f>'Posebni dio'!H976</f>
        <v>20000</v>
      </c>
      <c r="E102" s="149">
        <f>'Posebni dio'!I976</f>
        <v>0</v>
      </c>
      <c r="F102" s="149">
        <f>'Posebni dio'!J976</f>
        <v>0</v>
      </c>
      <c r="G102" s="149">
        <f>'Posebni dio'!K976</f>
        <v>20000</v>
      </c>
      <c r="H102" s="175">
        <f t="shared" si="5"/>
        <v>100</v>
      </c>
      <c r="I102" s="161">
        <f t="shared" si="6"/>
        <v>0</v>
      </c>
    </row>
    <row r="103" spans="1:9" x14ac:dyDescent="0.2">
      <c r="A103" s="123">
        <v>614311</v>
      </c>
      <c r="B103" s="227" t="s">
        <v>526</v>
      </c>
      <c r="C103" s="149">
        <f>'Posebni dio'!G977</f>
        <v>360000</v>
      </c>
      <c r="D103" s="149">
        <f>'Posebni dio'!H977</f>
        <v>360000</v>
      </c>
      <c r="E103" s="149">
        <f>'Posebni dio'!I977</f>
        <v>0</v>
      </c>
      <c r="F103" s="149">
        <f>'Posebni dio'!J977</f>
        <v>0</v>
      </c>
      <c r="G103" s="149">
        <f>'Posebni dio'!K977</f>
        <v>360000</v>
      </c>
      <c r="H103" s="175">
        <f t="shared" si="5"/>
        <v>100</v>
      </c>
      <c r="I103" s="161">
        <f t="shared" si="6"/>
        <v>0</v>
      </c>
    </row>
    <row r="104" spans="1:9" x14ac:dyDescent="0.2">
      <c r="A104" s="123">
        <v>614311</v>
      </c>
      <c r="B104" s="227" t="s">
        <v>527</v>
      </c>
      <c r="C104" s="149">
        <f>'Posebni dio'!G978</f>
        <v>400000</v>
      </c>
      <c r="D104" s="149">
        <f>'Posebni dio'!H978</f>
        <v>400000</v>
      </c>
      <c r="E104" s="149">
        <f>'Posebni dio'!I978</f>
        <v>0</v>
      </c>
      <c r="F104" s="149">
        <f>'Posebni dio'!J978</f>
        <v>0</v>
      </c>
      <c r="G104" s="149">
        <f>'Posebni dio'!K978</f>
        <v>400000</v>
      </c>
      <c r="H104" s="175">
        <f t="shared" si="5"/>
        <v>100</v>
      </c>
      <c r="I104" s="161">
        <f t="shared" si="6"/>
        <v>0</v>
      </c>
    </row>
    <row r="105" spans="1:9" x14ac:dyDescent="0.2">
      <c r="A105" s="123">
        <v>614311</v>
      </c>
      <c r="B105" s="227" t="s">
        <v>528</v>
      </c>
      <c r="C105" s="149">
        <f>'Posebni dio'!G979</f>
        <v>600000</v>
      </c>
      <c r="D105" s="149">
        <f>'Posebni dio'!H979</f>
        <v>600000</v>
      </c>
      <c r="E105" s="149">
        <f>'Posebni dio'!I979</f>
        <v>0</v>
      </c>
      <c r="F105" s="149">
        <f>'Posebni dio'!J979</f>
        <v>0</v>
      </c>
      <c r="G105" s="149">
        <f>'Posebni dio'!K979</f>
        <v>600000</v>
      </c>
      <c r="H105" s="175">
        <f t="shared" si="5"/>
        <v>100</v>
      </c>
      <c r="I105" s="161">
        <f t="shared" si="6"/>
        <v>0</v>
      </c>
    </row>
    <row r="106" spans="1:9" x14ac:dyDescent="0.2">
      <c r="A106" s="123">
        <v>614300</v>
      </c>
      <c r="B106" s="1" t="s">
        <v>562</v>
      </c>
      <c r="C106" s="149">
        <f>'Posebni dio'!G187</f>
        <v>50000</v>
      </c>
      <c r="D106" s="149">
        <f>'Posebni dio'!H187</f>
        <v>50000</v>
      </c>
      <c r="E106" s="149">
        <f>'Posebni dio'!I187</f>
        <v>0</v>
      </c>
      <c r="F106" s="149">
        <f>'Posebni dio'!J187</f>
        <v>0</v>
      </c>
      <c r="G106" s="149">
        <f>'Posebni dio'!K187</f>
        <v>50000</v>
      </c>
      <c r="H106" s="175">
        <f t="shared" si="5"/>
        <v>100</v>
      </c>
      <c r="I106" s="161">
        <f t="shared" si="6"/>
        <v>0</v>
      </c>
    </row>
    <row r="107" spans="1:9" x14ac:dyDescent="0.2">
      <c r="A107" s="123">
        <v>614300</v>
      </c>
      <c r="B107" s="1" t="s">
        <v>381</v>
      </c>
      <c r="C107" s="149">
        <f>'Posebni dio'!G188+'Posebni dio'!G125</f>
        <v>50000</v>
      </c>
      <c r="D107" s="149">
        <f>'Posebni dio'!H188+'Posebni dio'!H125</f>
        <v>50000</v>
      </c>
      <c r="E107" s="149">
        <f>'Posebni dio'!I188+'Posebni dio'!I125</f>
        <v>0</v>
      </c>
      <c r="F107" s="149">
        <f>'Posebni dio'!J188+'Posebni dio'!J125</f>
        <v>0</v>
      </c>
      <c r="G107" s="149">
        <f>'Posebni dio'!K188+'Posebni dio'!K125</f>
        <v>50000</v>
      </c>
      <c r="H107" s="175">
        <f t="shared" si="5"/>
        <v>100</v>
      </c>
      <c r="I107" s="161">
        <f t="shared" si="6"/>
        <v>0</v>
      </c>
    </row>
    <row r="108" spans="1:9" x14ac:dyDescent="0.2">
      <c r="A108" s="123">
        <v>614319</v>
      </c>
      <c r="B108" s="1" t="s">
        <v>455</v>
      </c>
      <c r="C108" s="149">
        <f>'Posebni dio'!G126+'Posebni dio'!G980+'Posebni dio'!G981+'Posebni dio'!G982</f>
        <v>100000</v>
      </c>
      <c r="D108" s="149">
        <f>'Posebni dio'!H126+'Posebni dio'!H980+'Posebni dio'!H981+'Posebni dio'!H982</f>
        <v>100000</v>
      </c>
      <c r="E108" s="149">
        <f>'Posebni dio'!I126+'Posebni dio'!I980+'Posebni dio'!I981+'Posebni dio'!I982</f>
        <v>0</v>
      </c>
      <c r="F108" s="149">
        <f>'Posebni dio'!J126+'Posebni dio'!J980+'Posebni dio'!J981+'Posebni dio'!J982</f>
        <v>0</v>
      </c>
      <c r="G108" s="149">
        <f>'Posebni dio'!K126+'Posebni dio'!K980+'Posebni dio'!K981+'Posebni dio'!K982</f>
        <v>100000</v>
      </c>
      <c r="H108" s="149" t="e">
        <f>'Posebni dio'!L126+'Posebni dio'!L980+'Posebni dio'!L981+'Posebni dio'!L982</f>
        <v>#DIV/0!</v>
      </c>
      <c r="I108" s="149">
        <f>'Posebni dio'!M126+'Posebni dio'!M980+'Posebni dio'!M981+'Posebni dio'!M982</f>
        <v>0</v>
      </c>
    </row>
    <row r="109" spans="1:9" x14ac:dyDescent="0.2">
      <c r="A109" s="123">
        <v>614322</v>
      </c>
      <c r="B109" s="1" t="s">
        <v>549</v>
      </c>
      <c r="C109" s="149">
        <f>'Posebni dio'!G983</f>
        <v>30000</v>
      </c>
      <c r="D109" s="149">
        <f>'Posebni dio'!H983</f>
        <v>30000</v>
      </c>
      <c r="E109" s="149">
        <f>'Posebni dio'!I983</f>
        <v>0</v>
      </c>
      <c r="F109" s="149">
        <f>'Posebni dio'!J983</f>
        <v>0</v>
      </c>
      <c r="G109" s="149">
        <f>'Posebni dio'!K983</f>
        <v>30000</v>
      </c>
      <c r="H109" s="149">
        <f>'Posebni dio'!L983</f>
        <v>100</v>
      </c>
      <c r="I109" s="149">
        <f>'Posebni dio'!M983</f>
        <v>0</v>
      </c>
    </row>
    <row r="110" spans="1:9" x14ac:dyDescent="0.2">
      <c r="A110" s="123">
        <v>614411</v>
      </c>
      <c r="B110" s="5" t="s">
        <v>345</v>
      </c>
      <c r="C110" s="149">
        <f>SUM('Posebni dio'!G123)</f>
        <v>5000</v>
      </c>
      <c r="D110" s="149">
        <f>SUM('Posebni dio'!H123)</f>
        <v>5000</v>
      </c>
      <c r="E110" s="149">
        <f>SUM('Posebni dio'!I123)</f>
        <v>0</v>
      </c>
      <c r="F110" s="149">
        <f>SUM('Posebni dio'!J123)</f>
        <v>0</v>
      </c>
      <c r="G110" s="149">
        <f>SUM('Posebni dio'!K123)</f>
        <v>5000</v>
      </c>
      <c r="H110" s="175">
        <f t="shared" si="5"/>
        <v>100</v>
      </c>
      <c r="I110" s="161">
        <f t="shared" si="6"/>
        <v>0</v>
      </c>
    </row>
    <row r="111" spans="1:9" ht="22.5" x14ac:dyDescent="0.2">
      <c r="A111" s="123">
        <v>614413</v>
      </c>
      <c r="B111" s="139" t="s">
        <v>37</v>
      </c>
      <c r="C111" s="149">
        <f>'Posebni dio'!G896</f>
        <v>0</v>
      </c>
      <c r="D111" s="149">
        <f>'Posebni dio'!H896</f>
        <v>0</v>
      </c>
      <c r="E111" s="149">
        <f>'Posebni dio'!I896</f>
        <v>0</v>
      </c>
      <c r="F111" s="149">
        <f>'Posebni dio'!J896</f>
        <v>0</v>
      </c>
      <c r="G111" s="149">
        <f>'Posebni dio'!K896</f>
        <v>0</v>
      </c>
      <c r="H111" s="175" t="e">
        <f t="shared" si="5"/>
        <v>#DIV/0!</v>
      </c>
      <c r="I111" s="161">
        <f t="shared" si="6"/>
        <v>0</v>
      </c>
    </row>
    <row r="112" spans="1:9" x14ac:dyDescent="0.2">
      <c r="A112" s="123">
        <v>614417</v>
      </c>
      <c r="B112" s="133" t="s">
        <v>181</v>
      </c>
      <c r="C112" s="149">
        <f>'Posebni dio'!G2004</f>
        <v>200000</v>
      </c>
      <c r="D112" s="149">
        <f>'Posebni dio'!H2004</f>
        <v>200000</v>
      </c>
      <c r="E112" s="149">
        <f>'Posebni dio'!I2004</f>
        <v>0</v>
      </c>
      <c r="F112" s="149">
        <f>'Posebni dio'!J2004</f>
        <v>0</v>
      </c>
      <c r="G112" s="149">
        <f>'Posebni dio'!K2004</f>
        <v>200000</v>
      </c>
      <c r="H112" s="175">
        <f t="shared" si="5"/>
        <v>100</v>
      </c>
      <c r="I112" s="161">
        <f t="shared" si="6"/>
        <v>0</v>
      </c>
    </row>
    <row r="113" spans="1:9" x14ac:dyDescent="0.2">
      <c r="A113" s="37">
        <v>614429</v>
      </c>
      <c r="B113" s="252" t="s">
        <v>454</v>
      </c>
      <c r="C113" s="509">
        <f>SUM('Posebni dio'!G250+'Posebni dio'!G124)</f>
        <v>72500</v>
      </c>
      <c r="D113" s="160">
        <f>SUM('Posebni dio'!H250+'Posebni dio'!H124)</f>
        <v>72500</v>
      </c>
      <c r="E113" s="160">
        <f>SUM('Posebni dio'!I250+'Posebni dio'!I124)</f>
        <v>0</v>
      </c>
      <c r="F113" s="160">
        <f>SUM('Posebni dio'!J250+'Posebni dio'!J124)</f>
        <v>0</v>
      </c>
      <c r="G113" s="160">
        <f>SUM('Posebni dio'!K250+'Posebni dio'!K124)</f>
        <v>72500</v>
      </c>
      <c r="H113" s="175">
        <f t="shared" si="5"/>
        <v>100</v>
      </c>
      <c r="I113" s="161">
        <f t="shared" si="6"/>
        <v>0</v>
      </c>
    </row>
    <row r="114" spans="1:9" x14ac:dyDescent="0.2">
      <c r="A114" s="245">
        <v>614500</v>
      </c>
      <c r="B114" s="402" t="s">
        <v>404</v>
      </c>
      <c r="C114" s="56">
        <f>SUM('Posebni dio'!G251)+'Posebni dio'!G897</f>
        <v>800000</v>
      </c>
      <c r="D114" s="232">
        <f>SUM('Posebni dio'!H251)+'Posebni dio'!H897</f>
        <v>800000</v>
      </c>
      <c r="E114" s="232">
        <f>SUM('Posebni dio'!I251)+'Posebni dio'!I897</f>
        <v>0</v>
      </c>
      <c r="F114" s="232">
        <f>SUM('Posebni dio'!J251)+'Posebni dio'!J897</f>
        <v>0</v>
      </c>
      <c r="G114" s="232">
        <f>SUM('Posebni dio'!K251)+'Posebni dio'!K897</f>
        <v>800000</v>
      </c>
      <c r="H114" s="175">
        <f t="shared" si="5"/>
        <v>100</v>
      </c>
      <c r="I114" s="161">
        <f t="shared" si="6"/>
        <v>0</v>
      </c>
    </row>
    <row r="115" spans="1:9" ht="33.75" x14ac:dyDescent="0.2">
      <c r="A115" s="245">
        <v>614500</v>
      </c>
      <c r="B115" s="510" t="s">
        <v>602</v>
      </c>
      <c r="C115" s="56">
        <f>'Posebni dio'!G189</f>
        <v>0</v>
      </c>
      <c r="D115" s="232">
        <f>'Posebni dio'!H189</f>
        <v>0</v>
      </c>
      <c r="E115" s="232">
        <f>'Posebni dio'!I189</f>
        <v>0</v>
      </c>
      <c r="F115" s="232">
        <f>'Posebni dio'!J189</f>
        <v>254200</v>
      </c>
      <c r="G115" s="232">
        <f>'Posebni dio'!K189</f>
        <v>254200</v>
      </c>
      <c r="H115" s="175" t="e">
        <f t="shared" si="5"/>
        <v>#DIV/0!</v>
      </c>
      <c r="I115" s="161">
        <f t="shared" si="6"/>
        <v>254200</v>
      </c>
    </row>
    <row r="116" spans="1:9" ht="33.75" x14ac:dyDescent="0.2">
      <c r="A116" s="245">
        <v>614500</v>
      </c>
      <c r="B116" s="374" t="s">
        <v>603</v>
      </c>
      <c r="C116" s="56">
        <f>'Posebni dio'!G190</f>
        <v>0</v>
      </c>
      <c r="D116" s="232">
        <f>'Posebni dio'!H190</f>
        <v>0</v>
      </c>
      <c r="E116" s="232">
        <f>'Posebni dio'!I190</f>
        <v>0</v>
      </c>
      <c r="F116" s="232">
        <f>'Posebni dio'!J190</f>
        <v>195500</v>
      </c>
      <c r="G116" s="232">
        <f>'Posebni dio'!K190</f>
        <v>195500</v>
      </c>
      <c r="H116" s="175" t="e">
        <f t="shared" si="5"/>
        <v>#DIV/0!</v>
      </c>
      <c r="I116" s="161">
        <f t="shared" si="6"/>
        <v>195500</v>
      </c>
    </row>
    <row r="117" spans="1:9" ht="34.5" thickBot="1" x14ac:dyDescent="0.25">
      <c r="A117" s="245">
        <v>614500</v>
      </c>
      <c r="B117" s="511" t="s">
        <v>604</v>
      </c>
      <c r="C117" s="56">
        <f>'Posebni dio'!G191</f>
        <v>0</v>
      </c>
      <c r="D117" s="232">
        <f>'Posebni dio'!H191</f>
        <v>0</v>
      </c>
      <c r="E117" s="232">
        <f>'Posebni dio'!I191</f>
        <v>0</v>
      </c>
      <c r="F117" s="232">
        <f>'Posebni dio'!J191</f>
        <v>48900</v>
      </c>
      <c r="G117" s="232">
        <f>'Posebni dio'!K191</f>
        <v>48900</v>
      </c>
      <c r="H117" s="175" t="e">
        <f t="shared" si="5"/>
        <v>#DIV/0!</v>
      </c>
      <c r="I117" s="161">
        <f t="shared" si="6"/>
        <v>48900</v>
      </c>
    </row>
    <row r="118" spans="1:9" x14ac:dyDescent="0.2">
      <c r="A118" s="123">
        <v>614515</v>
      </c>
      <c r="B118" s="141" t="s">
        <v>38</v>
      </c>
      <c r="C118" s="149">
        <f>'Posebni dio'!G2005</f>
        <v>2500000</v>
      </c>
      <c r="D118" s="149">
        <f>'Posebni dio'!H2005</f>
        <v>0</v>
      </c>
      <c r="E118" s="149">
        <f>'Posebni dio'!I2005</f>
        <v>0</v>
      </c>
      <c r="F118" s="149">
        <f>'Posebni dio'!J2005</f>
        <v>2500000</v>
      </c>
      <c r="G118" s="149">
        <f>'Posebni dio'!K2005</f>
        <v>2500000</v>
      </c>
      <c r="H118" s="175">
        <f t="shared" si="5"/>
        <v>100</v>
      </c>
      <c r="I118" s="161">
        <f t="shared" si="6"/>
        <v>0</v>
      </c>
    </row>
    <row r="119" spans="1:9" x14ac:dyDescent="0.2">
      <c r="A119" s="123">
        <v>614517</v>
      </c>
      <c r="B119" s="5" t="s">
        <v>475</v>
      </c>
      <c r="C119" s="149">
        <f>'Posebni dio'!G2006</f>
        <v>400000</v>
      </c>
      <c r="D119" s="149">
        <f>'Posebni dio'!H2006</f>
        <v>0</v>
      </c>
      <c r="E119" s="149">
        <f>'Posebni dio'!I2006</f>
        <v>400000</v>
      </c>
      <c r="F119" s="149">
        <f>'Posebni dio'!J2006</f>
        <v>0</v>
      </c>
      <c r="G119" s="149">
        <f>'Posebni dio'!K2006</f>
        <v>400000</v>
      </c>
      <c r="H119" s="175">
        <f t="shared" si="5"/>
        <v>100</v>
      </c>
      <c r="I119" s="161">
        <f t="shared" si="6"/>
        <v>0</v>
      </c>
    </row>
    <row r="120" spans="1:9" ht="14.25" customHeight="1" x14ac:dyDescent="0.2">
      <c r="A120" s="123">
        <v>614721</v>
      </c>
      <c r="B120" s="1" t="s">
        <v>458</v>
      </c>
      <c r="C120" s="149">
        <f>'Posebni dio'!G127+'Posebni dio'!G898+'Posebni dio'!G192</f>
        <v>50000</v>
      </c>
      <c r="D120" s="149">
        <f>'Posebni dio'!H127+'Posebni dio'!H898+'Posebni dio'!H192</f>
        <v>50000</v>
      </c>
      <c r="E120" s="149">
        <f>'Posebni dio'!I127+'Posebni dio'!I898+'Posebni dio'!I192</f>
        <v>0</v>
      </c>
      <c r="F120" s="149">
        <f>'Posebni dio'!J127+'Posebni dio'!J898+'Posebni dio'!J192</f>
        <v>0</v>
      </c>
      <c r="G120" s="149">
        <f>'Posebni dio'!K127+'Posebni dio'!K898+'Posebni dio'!K192</f>
        <v>50000</v>
      </c>
      <c r="H120" s="175">
        <f t="shared" si="5"/>
        <v>100</v>
      </c>
      <c r="I120" s="161">
        <f t="shared" si="6"/>
        <v>0</v>
      </c>
    </row>
    <row r="121" spans="1:9" x14ac:dyDescent="0.2">
      <c r="A121" s="123">
        <v>614800</v>
      </c>
      <c r="B121" s="133" t="s">
        <v>353</v>
      </c>
      <c r="C121" s="149">
        <f>'Posebni dio'!G376</f>
        <v>250000</v>
      </c>
      <c r="D121" s="149">
        <f>'Posebni dio'!H376</f>
        <v>250000</v>
      </c>
      <c r="E121" s="149">
        <f>'Posebni dio'!I376</f>
        <v>0</v>
      </c>
      <c r="F121" s="149">
        <f>'Posebni dio'!J376</f>
        <v>0</v>
      </c>
      <c r="G121" s="149">
        <f>'Posebni dio'!K376</f>
        <v>250000</v>
      </c>
      <c r="H121" s="175">
        <f t="shared" si="5"/>
        <v>100</v>
      </c>
      <c r="I121" s="161">
        <f t="shared" si="6"/>
        <v>0</v>
      </c>
    </row>
    <row r="122" spans="1:9" x14ac:dyDescent="0.2">
      <c r="A122" s="123">
        <v>614810</v>
      </c>
      <c r="B122" s="133" t="s">
        <v>414</v>
      </c>
      <c r="C122" s="149">
        <f>'Posebni dio'!G2727</f>
        <v>50000</v>
      </c>
      <c r="D122" s="149">
        <f>'Posebni dio'!H2727</f>
        <v>0</v>
      </c>
      <c r="E122" s="149">
        <f>'Posebni dio'!I2727</f>
        <v>0</v>
      </c>
      <c r="F122" s="149">
        <f>'Posebni dio'!J2727</f>
        <v>50000</v>
      </c>
      <c r="G122" s="149">
        <f>'Posebni dio'!K2727</f>
        <v>50000</v>
      </c>
      <c r="H122" s="175">
        <f t="shared" si="5"/>
        <v>100</v>
      </c>
      <c r="I122" s="161">
        <f t="shared" si="6"/>
        <v>0</v>
      </c>
    </row>
    <row r="123" spans="1:9" x14ac:dyDescent="0.2">
      <c r="A123" s="123">
        <v>614811</v>
      </c>
      <c r="B123" s="133" t="s">
        <v>39</v>
      </c>
      <c r="C123" s="149">
        <f>'Posebni dio'!G374</f>
        <v>300000</v>
      </c>
      <c r="D123" s="149">
        <f>'Posebni dio'!H374</f>
        <v>300000</v>
      </c>
      <c r="E123" s="149">
        <f>'Posebni dio'!I374</f>
        <v>0</v>
      </c>
      <c r="F123" s="149">
        <f>'Posebni dio'!J374</f>
        <v>0</v>
      </c>
      <c r="G123" s="149">
        <f>'Posebni dio'!K374</f>
        <v>300000</v>
      </c>
      <c r="H123" s="175">
        <f t="shared" si="5"/>
        <v>100</v>
      </c>
      <c r="I123" s="161">
        <f t="shared" si="6"/>
        <v>0</v>
      </c>
    </row>
    <row r="124" spans="1:9" ht="13.5" thickBot="1" x14ac:dyDescent="0.25">
      <c r="A124" s="124">
        <v>614817</v>
      </c>
      <c r="B124" s="135" t="s">
        <v>133</v>
      </c>
      <c r="C124" s="150">
        <f>'Posebni dio'!G375+'Posebni dio'!G899+'Posebni dio'!G2200+'Posebni dio'!G2609</f>
        <v>500000</v>
      </c>
      <c r="D124" s="150">
        <f>'Posebni dio'!H375+'Posebni dio'!H899+'Posebni dio'!H2200+'Posebni dio'!H2609</f>
        <v>500000</v>
      </c>
      <c r="E124" s="150">
        <f>'Posebni dio'!I375+'Posebni dio'!I899+'Posebni dio'!I2200+'Posebni dio'!I2609</f>
        <v>0</v>
      </c>
      <c r="F124" s="150">
        <f>'Posebni dio'!J375+'Posebni dio'!J899+'Posebni dio'!J2200+'Posebni dio'!J2609</f>
        <v>0</v>
      </c>
      <c r="G124" s="150">
        <f>'Posebni dio'!K375+'Posebni dio'!K899+'Posebni dio'!K2200+'Posebni dio'!K2609</f>
        <v>500000</v>
      </c>
      <c r="H124" s="177">
        <f t="shared" si="5"/>
        <v>100</v>
      </c>
      <c r="I124" s="162">
        <f t="shared" si="6"/>
        <v>0</v>
      </c>
    </row>
    <row r="125" spans="1:9" ht="13.5" thickBot="1" x14ac:dyDescent="0.25">
      <c r="A125" s="119">
        <v>615000</v>
      </c>
      <c r="B125" s="131" t="s">
        <v>249</v>
      </c>
      <c r="C125" s="146">
        <f>C126+C133+C135+C140</f>
        <v>5280000</v>
      </c>
      <c r="D125" s="146">
        <f>D126+D133+D135+D140</f>
        <v>3150000</v>
      </c>
      <c r="E125" s="146">
        <f t="shared" ref="E125:I125" si="7">E126+E133+E135+E140</f>
        <v>1130000</v>
      </c>
      <c r="F125" s="146">
        <f t="shared" si="7"/>
        <v>0</v>
      </c>
      <c r="G125" s="146">
        <f t="shared" si="7"/>
        <v>4280000</v>
      </c>
      <c r="H125" s="146" t="e">
        <f t="shared" si="7"/>
        <v>#DIV/0!</v>
      </c>
      <c r="I125" s="146">
        <f t="shared" si="7"/>
        <v>-1000000</v>
      </c>
    </row>
    <row r="126" spans="1:9" x14ac:dyDescent="0.2">
      <c r="A126" s="120">
        <v>615100</v>
      </c>
      <c r="B126" s="132" t="s">
        <v>215</v>
      </c>
      <c r="C126" s="163">
        <f>SUM(C127:C132)</f>
        <v>4160000</v>
      </c>
      <c r="D126" s="163">
        <f>SUM(D127:D132)</f>
        <v>2050000</v>
      </c>
      <c r="E126" s="163">
        <f>SUM(E127:E132)</f>
        <v>1110000</v>
      </c>
      <c r="F126" s="163">
        <f>SUM(F127:F132)</f>
        <v>0</v>
      </c>
      <c r="G126" s="163">
        <f>SUM(G127:G132)</f>
        <v>3160000</v>
      </c>
      <c r="H126" s="178">
        <f t="shared" si="5"/>
        <v>75.961538461538453</v>
      </c>
      <c r="I126" s="164">
        <f t="shared" si="6"/>
        <v>-1000000</v>
      </c>
    </row>
    <row r="127" spans="1:9" x14ac:dyDescent="0.2">
      <c r="A127" s="123">
        <v>615110</v>
      </c>
      <c r="B127" s="133" t="s">
        <v>215</v>
      </c>
      <c r="C127" s="149">
        <f>'Posebni dio'!G60+'Posebni dio'!G985+'Posebni dio'!G987+'Posebni dio'!G2324+'Posebni dio'!G2489</f>
        <v>1110000</v>
      </c>
      <c r="D127" s="149">
        <f>'Posebni dio'!H60+'Posebni dio'!H985+'Posebni dio'!H987+'Posebni dio'!H2324+'Posebni dio'!H2489</f>
        <v>1000000</v>
      </c>
      <c r="E127" s="149">
        <f>'Posebni dio'!I60+'Posebni dio'!I985+'Posebni dio'!I987+'Posebni dio'!I2324+'Posebni dio'!I2489</f>
        <v>110000</v>
      </c>
      <c r="F127" s="149">
        <f>'Posebni dio'!J60+'Posebni dio'!J985+'Posebni dio'!J987+'Posebni dio'!J2324+'Posebni dio'!J2489</f>
        <v>0</v>
      </c>
      <c r="G127" s="149">
        <f>'Posebni dio'!K60+'Posebni dio'!K985+'Posebni dio'!K987+'Posebni dio'!K2324+'Posebni dio'!K2489</f>
        <v>1110000</v>
      </c>
      <c r="H127" s="175">
        <f t="shared" si="5"/>
        <v>100</v>
      </c>
      <c r="I127" s="161">
        <f t="shared" si="6"/>
        <v>0</v>
      </c>
    </row>
    <row r="128" spans="1:9" x14ac:dyDescent="0.2">
      <c r="A128" s="123">
        <v>615116</v>
      </c>
      <c r="B128" s="5" t="s">
        <v>544</v>
      </c>
      <c r="C128" s="149"/>
      <c r="D128" s="149"/>
      <c r="E128" s="149"/>
      <c r="F128" s="149"/>
      <c r="G128" s="149"/>
      <c r="H128" s="175" t="e">
        <f t="shared" si="5"/>
        <v>#DIV/0!</v>
      </c>
      <c r="I128" s="149"/>
    </row>
    <row r="129" spans="1:12" x14ac:dyDescent="0.2">
      <c r="A129" s="123">
        <v>615116</v>
      </c>
      <c r="B129" s="133" t="s">
        <v>41</v>
      </c>
      <c r="C129" s="149">
        <f>'Posebni dio'!G2008</f>
        <v>700000</v>
      </c>
      <c r="D129" s="149">
        <f>'Posebni dio'!H2008</f>
        <v>0</v>
      </c>
      <c r="E129" s="149">
        <f>'Posebni dio'!I2008</f>
        <v>700000</v>
      </c>
      <c r="F129" s="149">
        <f>'Posebni dio'!J2008</f>
        <v>0</v>
      </c>
      <c r="G129" s="149">
        <f>'Posebni dio'!K2008</f>
        <v>700000</v>
      </c>
      <c r="H129" s="175">
        <f t="shared" si="5"/>
        <v>100</v>
      </c>
      <c r="I129" s="161">
        <f t="shared" si="6"/>
        <v>0</v>
      </c>
    </row>
    <row r="130" spans="1:12" ht="22.5" x14ac:dyDescent="0.2">
      <c r="A130" s="123">
        <v>615116</v>
      </c>
      <c r="B130" s="458" t="s">
        <v>532</v>
      </c>
      <c r="C130" s="149">
        <f>'Posebni dio'!G2201+'Posebni dio'!G2610</f>
        <v>600000</v>
      </c>
      <c r="D130" s="149">
        <f>'Posebni dio'!H2201+'Posebni dio'!H2610</f>
        <v>300000</v>
      </c>
      <c r="E130" s="149">
        <f>'Posebni dio'!I2201+'Posebni dio'!I2610</f>
        <v>300000</v>
      </c>
      <c r="F130" s="149">
        <f>'Posebni dio'!J2201+'Posebni dio'!J2610</f>
        <v>0</v>
      </c>
      <c r="G130" s="149">
        <f>'Posebni dio'!K2201+'Posebni dio'!K2610</f>
        <v>600000</v>
      </c>
      <c r="H130" s="175">
        <f t="shared" si="5"/>
        <v>100</v>
      </c>
      <c r="I130" s="161">
        <f t="shared" si="6"/>
        <v>0</v>
      </c>
    </row>
    <row r="131" spans="1:12" ht="33.75" x14ac:dyDescent="0.2">
      <c r="A131" s="123">
        <v>615116</v>
      </c>
      <c r="B131" s="508" t="s">
        <v>573</v>
      </c>
      <c r="C131" s="232">
        <f>'Posebni dio'!G2009</f>
        <v>250000</v>
      </c>
      <c r="D131" s="232">
        <f>'Posebni dio'!H2009</f>
        <v>250000</v>
      </c>
      <c r="E131" s="232">
        <f>'Posebni dio'!I2009</f>
        <v>0</v>
      </c>
      <c r="F131" s="232">
        <f>'Posebni dio'!J2009</f>
        <v>0</v>
      </c>
      <c r="G131" s="232">
        <f>'Posebni dio'!K2009</f>
        <v>250000</v>
      </c>
      <c r="H131" s="175">
        <f t="shared" si="5"/>
        <v>100</v>
      </c>
      <c r="I131" s="161">
        <f t="shared" si="6"/>
        <v>0</v>
      </c>
    </row>
    <row r="132" spans="1:12" x14ac:dyDescent="0.2">
      <c r="A132" s="123">
        <v>615121</v>
      </c>
      <c r="B132" s="133" t="s">
        <v>477</v>
      </c>
      <c r="C132" s="232">
        <f>'Posebni dio'!G2202</f>
        <v>1500000</v>
      </c>
      <c r="D132" s="232">
        <f>'Posebni dio'!H2202</f>
        <v>500000</v>
      </c>
      <c r="E132" s="232">
        <f>'Posebni dio'!I2202</f>
        <v>0</v>
      </c>
      <c r="F132" s="232">
        <f>'Posebni dio'!J2202</f>
        <v>0</v>
      </c>
      <c r="G132" s="232">
        <f>'Posebni dio'!K2202</f>
        <v>500000</v>
      </c>
      <c r="H132" s="175">
        <f t="shared" si="5"/>
        <v>33.333333333333329</v>
      </c>
      <c r="I132" s="161">
        <f t="shared" si="6"/>
        <v>-1000000</v>
      </c>
    </row>
    <row r="133" spans="1:12" ht="21.75" x14ac:dyDescent="0.2">
      <c r="A133" s="122">
        <v>615200</v>
      </c>
      <c r="B133" s="138" t="s">
        <v>238</v>
      </c>
      <c r="C133" s="152">
        <f>SUM(C134)</f>
        <v>1000000</v>
      </c>
      <c r="D133" s="165">
        <f>SUM(D134)</f>
        <v>980000</v>
      </c>
      <c r="E133" s="40">
        <f>SUM(E134)</f>
        <v>20000</v>
      </c>
      <c r="F133" s="199">
        <f>SUM(F134)</f>
        <v>0</v>
      </c>
      <c r="G133" s="152">
        <f>SUM(G134)</f>
        <v>1000000</v>
      </c>
      <c r="H133" s="179">
        <f t="shared" si="5"/>
        <v>100</v>
      </c>
      <c r="I133" s="166">
        <f t="shared" si="6"/>
        <v>0</v>
      </c>
    </row>
    <row r="134" spans="1:12" ht="22.5" x14ac:dyDescent="0.2">
      <c r="A134" s="123">
        <v>615211</v>
      </c>
      <c r="B134" s="139" t="s">
        <v>515</v>
      </c>
      <c r="C134" s="149">
        <f>'Posebni dio'!G2265</f>
        <v>1000000</v>
      </c>
      <c r="D134" s="149">
        <f>'Posebni dio'!H2265</f>
        <v>980000</v>
      </c>
      <c r="E134" s="149">
        <f>'Posebni dio'!I2265</f>
        <v>20000</v>
      </c>
      <c r="F134" s="149">
        <f>'Posebni dio'!J2265</f>
        <v>0</v>
      </c>
      <c r="G134" s="149">
        <f>'Posebni dio'!K2265</f>
        <v>1000000</v>
      </c>
      <c r="H134" s="175">
        <f t="shared" si="5"/>
        <v>100</v>
      </c>
      <c r="I134" s="161">
        <f t="shared" si="6"/>
        <v>0</v>
      </c>
    </row>
    <row r="135" spans="1:12" ht="22.5" x14ac:dyDescent="0.2">
      <c r="A135" s="239">
        <v>615300</v>
      </c>
      <c r="B135" s="216" t="s">
        <v>338</v>
      </c>
      <c r="C135" s="102">
        <f>C136+C137+C138+C139</f>
        <v>60000</v>
      </c>
      <c r="D135" s="102">
        <f>D136+D137+D138+D139</f>
        <v>60000</v>
      </c>
      <c r="E135" s="102">
        <f t="shared" ref="E135:I135" si="8">E136+E137+E138+E139</f>
        <v>0</v>
      </c>
      <c r="F135" s="102">
        <f t="shared" si="8"/>
        <v>0</v>
      </c>
      <c r="G135" s="102">
        <f>G136+G137+G138+G139</f>
        <v>60000</v>
      </c>
      <c r="H135" s="102" t="e">
        <f t="shared" si="8"/>
        <v>#DIV/0!</v>
      </c>
      <c r="I135" s="102">
        <f t="shared" si="8"/>
        <v>0</v>
      </c>
    </row>
    <row r="136" spans="1:12" ht="22.5" x14ac:dyDescent="0.2">
      <c r="A136" s="495">
        <v>615300</v>
      </c>
      <c r="B136" s="499" t="s">
        <v>538</v>
      </c>
      <c r="C136" s="75">
        <f>'Posebni dio'!G988</f>
        <v>0</v>
      </c>
      <c r="D136" s="75">
        <f>'Posebni dio'!H988</f>
        <v>0</v>
      </c>
      <c r="E136" s="40">
        <f>'Posebni dio'!I988</f>
        <v>0</v>
      </c>
      <c r="F136" s="40">
        <f>'Posebni dio'!J988</f>
        <v>0</v>
      </c>
      <c r="G136" s="75">
        <f>'Posebni dio'!K988</f>
        <v>0</v>
      </c>
      <c r="H136" s="500" t="e">
        <f t="shared" si="5"/>
        <v>#DIV/0!</v>
      </c>
      <c r="I136" s="75">
        <f t="shared" si="6"/>
        <v>0</v>
      </c>
    </row>
    <row r="137" spans="1:12" x14ac:dyDescent="0.2">
      <c r="A137" s="501">
        <v>615300</v>
      </c>
      <c r="B137" s="499" t="s">
        <v>555</v>
      </c>
      <c r="C137" s="75">
        <f>'Posebni dio'!G986</f>
        <v>60000</v>
      </c>
      <c r="D137" s="75">
        <f>'Posebni dio'!H986</f>
        <v>60000</v>
      </c>
      <c r="E137" s="75">
        <f>'Posebni dio'!I986</f>
        <v>0</v>
      </c>
      <c r="F137" s="75">
        <f>'Posebni dio'!J986</f>
        <v>0</v>
      </c>
      <c r="G137" s="75">
        <f>'Posebni dio'!K986</f>
        <v>60000</v>
      </c>
      <c r="H137" s="75">
        <f>'Posebni dio'!L986</f>
        <v>100</v>
      </c>
      <c r="I137" s="75">
        <f>'Posebni dio'!M986</f>
        <v>0</v>
      </c>
    </row>
    <row r="138" spans="1:12" ht="45" x14ac:dyDescent="0.2">
      <c r="A138" s="456">
        <v>615300</v>
      </c>
      <c r="B138" s="499" t="s">
        <v>545</v>
      </c>
      <c r="C138" s="75">
        <f>'Posebni dio'!G989</f>
        <v>0</v>
      </c>
      <c r="D138" s="75">
        <f>'Posebni dio'!H989</f>
        <v>0</v>
      </c>
      <c r="E138" s="75">
        <f>'Posebni dio'!I989</f>
        <v>0</v>
      </c>
      <c r="F138" s="75">
        <f>'Posebni dio'!J989</f>
        <v>0</v>
      </c>
      <c r="G138" s="75">
        <f>'Posebni dio'!K989</f>
        <v>0</v>
      </c>
      <c r="H138" s="75" t="e">
        <f>'Posebni dio'!L989</f>
        <v>#DIV/0!</v>
      </c>
      <c r="I138" s="75">
        <f>'Posebni dio'!M989</f>
        <v>0</v>
      </c>
    </row>
    <row r="139" spans="1:12" ht="33.75" x14ac:dyDescent="0.2">
      <c r="A139" s="456">
        <v>615300</v>
      </c>
      <c r="B139" s="499" t="s">
        <v>546</v>
      </c>
      <c r="C139" s="75">
        <f>'Posebni dio'!G990</f>
        <v>0</v>
      </c>
      <c r="D139" s="75">
        <f>'Posebni dio'!H990</f>
        <v>0</v>
      </c>
      <c r="E139" s="75">
        <f>'Posebni dio'!I990</f>
        <v>0</v>
      </c>
      <c r="F139" s="75">
        <f>'Posebni dio'!J990</f>
        <v>0</v>
      </c>
      <c r="G139" s="75">
        <f>'Posebni dio'!K990</f>
        <v>0</v>
      </c>
      <c r="H139" s="75" t="e">
        <f>'Posebni dio'!L990</f>
        <v>#DIV/0!</v>
      </c>
      <c r="I139" s="75">
        <f>'Posebni dio'!M990</f>
        <v>0</v>
      </c>
    </row>
    <row r="140" spans="1:12" x14ac:dyDescent="0.2">
      <c r="A140" s="502">
        <v>615500</v>
      </c>
      <c r="B140" s="503" t="s">
        <v>556</v>
      </c>
      <c r="C140" s="102">
        <f>'Posebni dio'!G991</f>
        <v>60000</v>
      </c>
      <c r="D140" s="102">
        <f>'Posebni dio'!H991</f>
        <v>60000</v>
      </c>
      <c r="E140" s="102">
        <f>'Posebni dio'!I991</f>
        <v>0</v>
      </c>
      <c r="F140" s="102">
        <f>'Posebni dio'!J991</f>
        <v>0</v>
      </c>
      <c r="G140" s="102">
        <f>'Posebni dio'!K991</f>
        <v>60000</v>
      </c>
      <c r="H140" s="102">
        <f>'Posebni dio'!L991</f>
        <v>100</v>
      </c>
      <c r="I140" s="102">
        <f>'Posebni dio'!M991</f>
        <v>0</v>
      </c>
    </row>
    <row r="141" spans="1:12" ht="13.5" thickBot="1" x14ac:dyDescent="0.25">
      <c r="A141" s="185">
        <v>616000</v>
      </c>
      <c r="B141" s="230" t="s">
        <v>198</v>
      </c>
      <c r="C141" s="187">
        <f>SUM(C142:C143)</f>
        <v>22000</v>
      </c>
      <c r="D141" s="496">
        <f>SUM(D142:D143)</f>
        <v>22000</v>
      </c>
      <c r="E141" s="497">
        <f>SUM(E142:E143)</f>
        <v>0</v>
      </c>
      <c r="F141" s="498">
        <f>SUM(F142:F143)</f>
        <v>0</v>
      </c>
      <c r="G141" s="187">
        <f>SUM(G142:G143)</f>
        <v>22000</v>
      </c>
      <c r="H141" s="189">
        <f t="shared" si="5"/>
        <v>100</v>
      </c>
      <c r="I141" s="188">
        <f t="shared" si="6"/>
        <v>0</v>
      </c>
    </row>
    <row r="142" spans="1:12" x14ac:dyDescent="0.2">
      <c r="A142" s="125">
        <v>616100</v>
      </c>
      <c r="B142" s="141" t="s">
        <v>315</v>
      </c>
      <c r="C142" s="153">
        <f>'Posebni dio'!G378</f>
        <v>20000</v>
      </c>
      <c r="D142" s="153">
        <f>'Posebni dio'!H378</f>
        <v>20000</v>
      </c>
      <c r="E142" s="153">
        <f>'Posebni dio'!I378</f>
        <v>0</v>
      </c>
      <c r="F142" s="153">
        <f>'Posebni dio'!J378</f>
        <v>0</v>
      </c>
      <c r="G142" s="153">
        <f>'Posebni dio'!K378</f>
        <v>20000</v>
      </c>
      <c r="H142" s="180">
        <f t="shared" si="5"/>
        <v>100</v>
      </c>
      <c r="I142" s="168">
        <f t="shared" si="6"/>
        <v>0</v>
      </c>
    </row>
    <row r="143" spans="1:12" ht="13.5" thickBot="1" x14ac:dyDescent="0.25">
      <c r="A143" s="124">
        <v>616300</v>
      </c>
      <c r="B143" s="135" t="s">
        <v>183</v>
      </c>
      <c r="C143" s="150">
        <f>'Posebni dio'!G61+'Posebni dio'!G193+'Posebni dio'!G309+'Posebni dio'!G379+'Posebni dio'!G442+'Posebni dio'!G901+'Posebni dio'!G992+'Posebni dio'!G1942+'Posebni dio'!G2010+'Posebni dio'!G2070+'Posebni dio'!G2204+'Posebni dio'!G2266</f>
        <v>2000</v>
      </c>
      <c r="D143" s="150">
        <f>'Posebni dio'!H61+'Posebni dio'!H193+'Posebni dio'!H309+'Posebni dio'!H379+'Posebni dio'!H442+'Posebni dio'!H901+'Posebni dio'!H992+'Posebni dio'!H1942+'Posebni dio'!H2010+'Posebni dio'!H2070+'Posebni dio'!H2204+'Posebni dio'!H2266</f>
        <v>2000</v>
      </c>
      <c r="E143" s="150">
        <f>'Posebni dio'!I61+'Posebni dio'!I193+'Posebni dio'!I309+'Posebni dio'!I379+'Posebni dio'!I442+'Posebni dio'!I901+'Posebni dio'!I992+'Posebni dio'!I1942+'Posebni dio'!I2010+'Posebni dio'!I2070+'Posebni dio'!I2204+'Posebni dio'!I2266</f>
        <v>0</v>
      </c>
      <c r="F143" s="150">
        <f>'Posebni dio'!J61+'Posebni dio'!J193+'Posebni dio'!J309+'Posebni dio'!J379+'Posebni dio'!J442+'Posebni dio'!J901+'Posebni dio'!J992+'Posebni dio'!J1942+'Posebni dio'!J2010+'Posebni dio'!J2070+'Posebni dio'!J2204+'Posebni dio'!J2266</f>
        <v>0</v>
      </c>
      <c r="G143" s="150">
        <f>'Posebni dio'!K61+'Posebni dio'!K193+'Posebni dio'!K309+'Posebni dio'!K379+'Posebni dio'!K442+'Posebni dio'!K901+'Posebni dio'!K992+'Posebni dio'!K1942+'Posebni dio'!K2010+'Posebni dio'!K2070+'Posebni dio'!K2204+'Posebni dio'!K2266</f>
        <v>2000</v>
      </c>
      <c r="H143" s="177">
        <f t="shared" si="5"/>
        <v>100</v>
      </c>
      <c r="I143" s="162">
        <f t="shared" si="6"/>
        <v>0</v>
      </c>
      <c r="L143" s="36"/>
    </row>
    <row r="144" spans="1:12" ht="15.75" thickBot="1" x14ac:dyDescent="0.3">
      <c r="A144" s="126"/>
      <c r="B144" s="143" t="s">
        <v>239</v>
      </c>
      <c r="C144" s="154">
        <f>C8+C9</f>
        <v>142196119</v>
      </c>
      <c r="D144" s="146">
        <f>D8+D9</f>
        <v>130333702</v>
      </c>
      <c r="E144" s="154">
        <f>E8+E9</f>
        <v>5388835</v>
      </c>
      <c r="F144" s="154">
        <f>F8+F9</f>
        <v>6972182</v>
      </c>
      <c r="G144" s="154">
        <f>G8+G9</f>
        <v>142694719</v>
      </c>
      <c r="H144" s="181">
        <f t="shared" si="5"/>
        <v>100.35064248131835</v>
      </c>
      <c r="I144" s="112">
        <f t="shared" si="6"/>
        <v>498600</v>
      </c>
    </row>
    <row r="145" spans="1:12" ht="13.5" thickBot="1" x14ac:dyDescent="0.25">
      <c r="A145" s="118">
        <v>820000</v>
      </c>
      <c r="B145" s="130" t="s">
        <v>240</v>
      </c>
      <c r="C145" s="146">
        <f>SUM(C146:C161)</f>
        <v>12803200</v>
      </c>
      <c r="D145" s="146">
        <f t="shared" ref="D145:G145" si="9">SUM(D146:D161)</f>
        <v>2210000</v>
      </c>
      <c r="E145" s="146">
        <f t="shared" si="9"/>
        <v>3726200</v>
      </c>
      <c r="F145" s="146">
        <f t="shared" si="9"/>
        <v>6728617</v>
      </c>
      <c r="G145" s="146">
        <f t="shared" si="9"/>
        <v>12664817</v>
      </c>
      <c r="H145" s="174">
        <f t="shared" si="5"/>
        <v>98.91915302424394</v>
      </c>
      <c r="I145" s="109">
        <f t="shared" si="6"/>
        <v>-138383</v>
      </c>
      <c r="L145" s="36"/>
    </row>
    <row r="146" spans="1:12" x14ac:dyDescent="0.2">
      <c r="A146" s="125">
        <v>821100</v>
      </c>
      <c r="B146" s="141" t="s">
        <v>272</v>
      </c>
      <c r="C146" s="153">
        <f>'Posebni dio'!G311+'Posebni dio'!G381+'Posebni dio'!G1054+'Posebni dio'!G2129+'Posebni dio'!G2612</f>
        <v>165000</v>
      </c>
      <c r="D146" s="153">
        <f>'Posebni dio'!H311+'Posebni dio'!H381+'Posebni dio'!H1054+'Posebni dio'!H2129+'Posebni dio'!H2612</f>
        <v>15000</v>
      </c>
      <c r="E146" s="153">
        <f>'Posebni dio'!I311+'Posebni dio'!I381+'Posebni dio'!I1054+'Posebni dio'!I2129+'Posebni dio'!I2612</f>
        <v>150000</v>
      </c>
      <c r="F146" s="153">
        <f>'Posebni dio'!J311+'Posebni dio'!J381+'Posebni dio'!J1054+'Posebni dio'!J2129+'Posebni dio'!J2612</f>
        <v>0</v>
      </c>
      <c r="G146" s="153">
        <f>'Posebni dio'!K311+'Posebni dio'!K381+'Posebni dio'!K1054+'Posebni dio'!K2129+'Posebni dio'!K2612</f>
        <v>165000</v>
      </c>
      <c r="H146" s="180">
        <f t="shared" si="5"/>
        <v>100</v>
      </c>
      <c r="I146" s="168">
        <f t="shared" si="6"/>
        <v>0</v>
      </c>
      <c r="L146" s="36"/>
    </row>
    <row r="147" spans="1:12" x14ac:dyDescent="0.2">
      <c r="A147" s="123">
        <v>821200</v>
      </c>
      <c r="B147" s="133" t="s">
        <v>228</v>
      </c>
      <c r="C147" s="160">
        <f>'Posebni dio'!G312+'Posebni dio'!G382+'Posebni dio'!G994+'Posebni dio'!G903+'Posebni dio'!G1055+'Posebni dio'!G2491+'Posebni dio'!G2550+'Posebni dio'!G2613</f>
        <v>900000</v>
      </c>
      <c r="D147" s="160">
        <f>'Posebni dio'!H312+'Posebni dio'!H382+'Posebni dio'!H994+'Posebni dio'!H903+'Posebni dio'!H1055+'Posebni dio'!H2491+'Posebni dio'!H2550+'Posebni dio'!H2613</f>
        <v>180000</v>
      </c>
      <c r="E147" s="160">
        <f>'Posebni dio'!I312+'Posebni dio'!I382+'Posebni dio'!I994+'Posebni dio'!I903+'Posebni dio'!I1055+'Posebni dio'!I2491+'Posebni dio'!I2550+'Posebni dio'!I2613</f>
        <v>100000</v>
      </c>
      <c r="F147" s="160">
        <f>'Posebni dio'!J312+'Posebni dio'!J382+'Posebni dio'!J994+'Posebni dio'!J903+'Posebni dio'!J1055+'Posebni dio'!J2491+'Posebni dio'!J2550+'Posebni dio'!J2613</f>
        <v>700000</v>
      </c>
      <c r="G147" s="160">
        <f>'Posebni dio'!K312+'Posebni dio'!K382+'Posebni dio'!K994+'Posebni dio'!K903+'Posebni dio'!K1055+'Posebni dio'!K2491+'Posebni dio'!K2550+'Posebni dio'!K2613</f>
        <v>980000</v>
      </c>
      <c r="H147" s="175">
        <f t="shared" si="5"/>
        <v>108.88888888888889</v>
      </c>
      <c r="I147" s="161">
        <f t="shared" si="6"/>
        <v>80000</v>
      </c>
    </row>
    <row r="148" spans="1:12" x14ac:dyDescent="0.2">
      <c r="A148" s="123">
        <v>821310</v>
      </c>
      <c r="B148" s="133" t="s">
        <v>229</v>
      </c>
      <c r="C148" s="149">
        <f>'Posebni dio'!G63+'Posebni dio'!G129+'Posebni dio'!G195+'Posebni dio'!G253+'Posebni dio'!G313+'Posebni dio'!G383+'Posebni dio'!G444+'Posebni dio'!G502+'Posebni dio'!G904+'Posebni dio'!G995+'Posebni dio'!G1056+'Posebni dio'!G1944+'Posebni dio'!G2012+'Posebni dio'!G2072+'Posebni dio'!G2206+'Posebni dio'!G2268+'Posebni dio'!G2326+'Posebni dio'!G2377+'Posebni dio'!G2430+'Posebni dio'!G2492+'Posebni dio'!G2551+'Posebni dio'!G2614+'Posebni dio'!G2130+'Posebni dio'!G2674+'Posebni dio'!G2729+'Posebni dio'!G2729</f>
        <v>2048200</v>
      </c>
      <c r="D148" s="149">
        <f>'Posebni dio'!H63+'Posebni dio'!H129+'Posebni dio'!H195+'Posebni dio'!H253+'Posebni dio'!H313+'Posebni dio'!H383+'Posebni dio'!H444+'Posebni dio'!H502+'Posebni dio'!H904+'Posebni dio'!H995+'Posebni dio'!H1056+'Posebni dio'!H1944+'Posebni dio'!H2012+'Posebni dio'!H2072+'Posebni dio'!H2206+'Posebni dio'!H2268+'Posebni dio'!H2326+'Posebni dio'!H2377+'Posebni dio'!H2430+'Posebni dio'!H2492+'Posebni dio'!H2551+'Posebni dio'!H2614+'Posebni dio'!H2130+'Posebni dio'!H2674+'Posebni dio'!H2729+'Posebni dio'!H2729</f>
        <v>429000</v>
      </c>
      <c r="E148" s="149">
        <f>'Posebni dio'!I63+'Posebni dio'!I129+'Posebni dio'!I195+'Posebni dio'!I253+'Posebni dio'!I313+'Posebni dio'!I383+'Posebni dio'!I444+'Posebni dio'!I502+'Posebni dio'!I904+'Posebni dio'!I995+'Posebni dio'!I1056+'Posebni dio'!I1944+'Posebni dio'!I2012+'Posebni dio'!I2072+'Posebni dio'!I2206+'Posebni dio'!I2268+'Posebni dio'!I2326+'Posebni dio'!I2377+'Posebni dio'!I2430+'Posebni dio'!I2492+'Posebni dio'!I2551+'Posebni dio'!I2614+'Posebni dio'!I2130+'Posebni dio'!I2674+'Posebni dio'!I2729+'Posebni dio'!I2729</f>
        <v>189200</v>
      </c>
      <c r="F148" s="149">
        <f>'Posebni dio'!J63+'Posebni dio'!J129+'Posebni dio'!J195+'Posebni dio'!J253+'Posebni dio'!J313+'Posebni dio'!J383+'Posebni dio'!J444+'Posebni dio'!J502+'Posebni dio'!J904+'Posebni dio'!J995+'Posebni dio'!J1056+'Posebni dio'!J1944+'Posebni dio'!J2012+'Posebni dio'!J2072+'Posebni dio'!J2206+'Posebni dio'!J2268+'Posebni dio'!J2326+'Posebni dio'!J2377+'Posebni dio'!J2430+'Posebni dio'!J2492+'Posebni dio'!J2551+'Posebni dio'!J2614+'Posebni dio'!J2130+'Posebni dio'!J2674+'Posebni dio'!J2729+'Posebni dio'!J2729</f>
        <v>996617</v>
      </c>
      <c r="G148" s="149">
        <f>'Posebni dio'!K63+'Posebni dio'!K129+'Posebni dio'!K195+'Posebni dio'!K253+'Posebni dio'!K313+'Posebni dio'!K383+'Posebni dio'!K444+'Posebni dio'!K502+'Posebni dio'!K904+'Posebni dio'!K995+'Posebni dio'!K1056+'Posebni dio'!K1944+'Posebni dio'!K2012+'Posebni dio'!K2072+'Posebni dio'!K2206+'Posebni dio'!K2268+'Posebni dio'!K2326+'Posebni dio'!K2377+'Posebni dio'!K2430+'Posebni dio'!K2492+'Posebni dio'!K2551+'Posebni dio'!K2614+'Posebni dio'!K2130+'Posebni dio'!K2674+'Posebni dio'!K2729+'Posebni dio'!K2729</f>
        <v>1614817</v>
      </c>
      <c r="H148" s="175">
        <f t="shared" si="5"/>
        <v>78.84078703251636</v>
      </c>
      <c r="I148" s="161">
        <f t="shared" si="6"/>
        <v>-433383</v>
      </c>
    </row>
    <row r="149" spans="1:12" x14ac:dyDescent="0.2">
      <c r="A149" s="123">
        <v>821320</v>
      </c>
      <c r="B149" s="133" t="s">
        <v>230</v>
      </c>
      <c r="C149" s="149">
        <f>'Posebni dio'!G64+'Posebni dio'!G130+'Posebni dio'!G196+'Posebni dio'!G254+'Posebni dio'!G314+'Posebni dio'!G384+'Posebni dio'!G445+'Posebni dio'!G503+'Posebni dio'!G905+'Posebni dio'!G997+'Posebni dio'!G1057+'Posebni dio'!G1945+'Posebni dio'!G2013+'Posebni dio'!G2073+'Posebni dio'!G2207+'Posebni dio'!G2269+'Posebni dio'!G2327+'Posebni dio'!G2378+'Posebni dio'!G2431+'Posebni dio'!G2493+'Posebni dio'!G2552+'Posebni dio'!G2615+'Posebni dio'!G2131</f>
        <v>662000</v>
      </c>
      <c r="D149" s="149">
        <f>'Posebni dio'!H64+'Posebni dio'!H130+'Posebni dio'!H196+'Posebni dio'!H254+'Posebni dio'!H314+'Posebni dio'!H384+'Posebni dio'!H445+'Posebni dio'!H503+'Posebni dio'!H905+'Posebni dio'!H997+'Posebni dio'!H1057+'Posebni dio'!H1945+'Posebni dio'!H2013+'Posebni dio'!H2073+'Posebni dio'!H2207+'Posebni dio'!H2269+'Posebni dio'!H2327+'Posebni dio'!H2378+'Posebni dio'!H2431+'Posebni dio'!H2493+'Posebni dio'!H2552+'Posebni dio'!H2615+'Posebni dio'!H2131</f>
        <v>0</v>
      </c>
      <c r="E149" s="149">
        <f>'Posebni dio'!I64+'Posebni dio'!I130+'Posebni dio'!I196+'Posebni dio'!I254+'Posebni dio'!I314+'Posebni dio'!I384+'Posebni dio'!I445+'Posebni dio'!I503+'Posebni dio'!I905+'Posebni dio'!I997+'Posebni dio'!I1057+'Posebni dio'!I1945+'Posebni dio'!I2013+'Posebni dio'!I2073+'Posebni dio'!I2207+'Posebni dio'!I2269+'Posebni dio'!I2327+'Posebni dio'!I2378+'Posebni dio'!I2431+'Posebni dio'!I2493+'Posebni dio'!I2552+'Posebni dio'!I2615+'Posebni dio'!I2131</f>
        <v>327000</v>
      </c>
      <c r="F149" s="149">
        <f>'Posebni dio'!J64+'Posebni dio'!J130+'Posebni dio'!J196+'Posebni dio'!J254+'Posebni dio'!J314+'Posebni dio'!J384+'Posebni dio'!J445+'Posebni dio'!J503+'Posebni dio'!J905+'Posebni dio'!J997+'Posebni dio'!J1057+'Posebni dio'!J1945+'Posebni dio'!J2013+'Posebni dio'!J2073+'Posebni dio'!J2207+'Posebni dio'!J2269+'Posebni dio'!J2327+'Posebni dio'!J2378+'Posebni dio'!J2431+'Posebni dio'!J2493+'Posebni dio'!J2552+'Posebni dio'!J2615+'Posebni dio'!J2131</f>
        <v>650000</v>
      </c>
      <c r="G149" s="149">
        <f>'Posebni dio'!K64+'Posebni dio'!K130+'Posebni dio'!K196+'Posebni dio'!K254+'Posebni dio'!K314+'Posebni dio'!K384+'Posebni dio'!K445+'Posebni dio'!K503+'Posebni dio'!K905+'Posebni dio'!K997+'Posebni dio'!K1057+'Posebni dio'!K1945+'Posebni dio'!K2013+'Posebni dio'!K2073+'Posebni dio'!K2207+'Posebni dio'!K2269+'Posebni dio'!K2327+'Posebni dio'!K2378+'Posebni dio'!K2431+'Posebni dio'!K2493+'Posebni dio'!K2552+'Posebni dio'!K2615+'Posebni dio'!K2131</f>
        <v>977000</v>
      </c>
      <c r="H149" s="175">
        <f t="shared" si="5"/>
        <v>147.58308157099697</v>
      </c>
      <c r="I149" s="161">
        <f t="shared" si="6"/>
        <v>315000</v>
      </c>
    </row>
    <row r="150" spans="1:12" x14ac:dyDescent="0.2">
      <c r="A150" s="123">
        <v>821330</v>
      </c>
      <c r="B150" s="133" t="s">
        <v>489</v>
      </c>
      <c r="C150" s="149">
        <f>'Posebni dio'!G996</f>
        <v>0</v>
      </c>
      <c r="D150" s="149">
        <f>'Posebni dio'!H996</f>
        <v>0</v>
      </c>
      <c r="E150" s="149">
        <f>'Posebni dio'!I996</f>
        <v>0</v>
      </c>
      <c r="F150" s="149">
        <f>'Posebni dio'!J996</f>
        <v>0</v>
      </c>
      <c r="G150" s="149">
        <f>'Posebni dio'!K996</f>
        <v>0</v>
      </c>
      <c r="H150" s="175" t="e">
        <f t="shared" si="5"/>
        <v>#DIV/0!</v>
      </c>
      <c r="I150" s="161">
        <f t="shared" si="6"/>
        <v>0</v>
      </c>
    </row>
    <row r="151" spans="1:12" x14ac:dyDescent="0.2">
      <c r="A151" s="123">
        <v>821382</v>
      </c>
      <c r="B151" s="133" t="s">
        <v>231</v>
      </c>
      <c r="C151" s="149">
        <f>'Posebni dio'!G315</f>
        <v>300000</v>
      </c>
      <c r="D151" s="149">
        <f>'Posebni dio'!H315</f>
        <v>0</v>
      </c>
      <c r="E151" s="149">
        <f>'Posebni dio'!I315</f>
        <v>0</v>
      </c>
      <c r="F151" s="149">
        <f>'Posebni dio'!J315</f>
        <v>300000</v>
      </c>
      <c r="G151" s="149">
        <f>'Posebni dio'!K315</f>
        <v>300000</v>
      </c>
      <c r="H151" s="175">
        <f t="shared" si="5"/>
        <v>100</v>
      </c>
      <c r="I151" s="161">
        <f t="shared" si="6"/>
        <v>0</v>
      </c>
    </row>
    <row r="152" spans="1:12" x14ac:dyDescent="0.2">
      <c r="A152" s="123">
        <v>821410</v>
      </c>
      <c r="B152" s="133" t="s">
        <v>232</v>
      </c>
      <c r="C152" s="149">
        <f>'Posebni dio'!G906+'Posebni dio'!G998+'Posebni dio'!G1058+'Posebni dio'!G2616+'Posebni dio'!G2553+'Posebni dio'!G2494+'Posebni dio'!G2379+'Posebni dio'!G2208+'Posebni dio'!G2014+'Posebni dio'!G2731+'Posebni dio'!G2731</f>
        <v>50000</v>
      </c>
      <c r="D152" s="149">
        <f>'Posebni dio'!H906+'Posebni dio'!H998+'Posebni dio'!H1058+'Posebni dio'!H2616+'Posebni dio'!H2553+'Posebni dio'!H2494+'Posebni dio'!H2379+'Posebni dio'!H2208+'Posebni dio'!H2014+'Posebni dio'!H2731+'Posebni dio'!H2731</f>
        <v>30000</v>
      </c>
      <c r="E152" s="149">
        <f>'Posebni dio'!I906+'Posebni dio'!I998+'Posebni dio'!I1058+'Posebni dio'!I2616+'Posebni dio'!I2553+'Posebni dio'!I2494+'Posebni dio'!I2379+'Posebni dio'!I2208+'Posebni dio'!I2014+'Posebni dio'!I2731+'Posebni dio'!I2731</f>
        <v>20000</v>
      </c>
      <c r="F152" s="149">
        <f>'Posebni dio'!J906+'Posebni dio'!J998+'Posebni dio'!J1058+'Posebni dio'!J2616+'Posebni dio'!J2553+'Posebni dio'!J2494+'Posebni dio'!J2379+'Posebni dio'!J2208+'Posebni dio'!J2014+'Posebni dio'!J2731+'Posebni dio'!J2731</f>
        <v>0</v>
      </c>
      <c r="G152" s="149">
        <f>'Posebni dio'!K906+'Posebni dio'!K998+'Posebni dio'!K1058+'Posebni dio'!K2616+'Posebni dio'!K2553+'Posebni dio'!K2494+'Posebni dio'!K2379+'Posebni dio'!K2208+'Posebni dio'!K2014+'Posebni dio'!K2731+'Posebni dio'!K2731</f>
        <v>50000</v>
      </c>
      <c r="H152" s="175">
        <f t="shared" si="5"/>
        <v>100</v>
      </c>
      <c r="I152" s="161">
        <f t="shared" si="6"/>
        <v>0</v>
      </c>
    </row>
    <row r="153" spans="1:12" x14ac:dyDescent="0.2">
      <c r="A153" s="123">
        <v>821500</v>
      </c>
      <c r="B153" s="133" t="s">
        <v>42</v>
      </c>
      <c r="C153" s="149">
        <f>'Posebni dio'!G131+'Posebni dio'!G316+'Posebni dio'!G504+'Posebni dio'!G907+'Posebni dio'!G999+'Posebni dio'!G1059+'Posebni dio'!G1946+'Posebni dio'!G2015+'Posebni dio'!G2074+'Posebni dio'!G2495+'Posebni dio'!G2132+'Posebni dio'!G2617</f>
        <v>615000</v>
      </c>
      <c r="D153" s="149">
        <f>'Posebni dio'!H131+'Posebni dio'!H316+'Posebni dio'!H504+'Posebni dio'!H907+'Posebni dio'!H999+'Posebni dio'!H1059+'Posebni dio'!H1946+'Posebni dio'!H2015+'Posebni dio'!H2074+'Posebni dio'!H2495+'Posebni dio'!H2617</f>
        <v>231000</v>
      </c>
      <c r="E153" s="149">
        <f>'Posebni dio'!I131+'Posebni dio'!I316+'Posebni dio'!I504+'Posebni dio'!I907+'Posebni dio'!I999+'Posebni dio'!I1059+'Posebni dio'!I1946+'Posebni dio'!I2015+'Posebni dio'!I2074+'Posebni dio'!I2495+'Posebni dio'!I2132+'Posebni dio'!I2617</f>
        <v>173000</v>
      </c>
      <c r="F153" s="149">
        <f>'Posebni dio'!J131+'Posebni dio'!J316+'Posebni dio'!J504+'Posebni dio'!J907+'Posebni dio'!J999+'Posebni dio'!J1059+'Posebni dio'!J1946+'Posebni dio'!J2015+'Posebni dio'!J2074+'Posebni dio'!J2495+'Posebni dio'!J2132+'Posebni dio'!J2617</f>
        <v>131000</v>
      </c>
      <c r="G153" s="149">
        <f>'Posebni dio'!K131+'Posebni dio'!K316+'Posebni dio'!K504+'Posebni dio'!K907+'Posebni dio'!K999+'Posebni dio'!K1059+'Posebni dio'!K1946+'Posebni dio'!K2015+'Posebni dio'!K2074+'Posebni dio'!K2495+'Posebni dio'!K2132+'Posebni dio'!K2617</f>
        <v>535000</v>
      </c>
      <c r="H153" s="175">
        <f t="shared" si="5"/>
        <v>86.99186991869918</v>
      </c>
      <c r="I153" s="161">
        <f t="shared" si="6"/>
        <v>-80000</v>
      </c>
    </row>
    <row r="154" spans="1:12" x14ac:dyDescent="0.2">
      <c r="A154" s="123">
        <v>821500</v>
      </c>
      <c r="B154" s="30" t="s">
        <v>572</v>
      </c>
      <c r="C154" s="149">
        <f>'Posebni dio'!G908</f>
        <v>200000</v>
      </c>
      <c r="D154" s="149">
        <f>'Posebni dio'!H908</f>
        <v>150000</v>
      </c>
      <c r="E154" s="149">
        <f>'Posebni dio'!I908</f>
        <v>0</v>
      </c>
      <c r="F154" s="149">
        <f>'Posebni dio'!J908</f>
        <v>50000</v>
      </c>
      <c r="G154" s="149">
        <f>'Posebni dio'!K908</f>
        <v>200000</v>
      </c>
      <c r="H154" s="175">
        <f t="shared" si="5"/>
        <v>100</v>
      </c>
      <c r="I154" s="161">
        <f t="shared" si="6"/>
        <v>0</v>
      </c>
    </row>
    <row r="155" spans="1:12" ht="22.5" x14ac:dyDescent="0.2">
      <c r="A155" s="123">
        <v>821500</v>
      </c>
      <c r="B155" s="1" t="s">
        <v>479</v>
      </c>
      <c r="C155" s="149">
        <f>'Posebni dio'!G385</f>
        <v>0</v>
      </c>
      <c r="D155" s="149">
        <f>'Posebni dio'!H385</f>
        <v>0</v>
      </c>
      <c r="E155" s="149">
        <f>'Posebni dio'!I385</f>
        <v>0</v>
      </c>
      <c r="F155" s="149">
        <f>'Posebni dio'!J385</f>
        <v>0</v>
      </c>
      <c r="G155" s="149">
        <f>'Posebni dio'!K385</f>
        <v>0</v>
      </c>
      <c r="H155" s="175" t="e">
        <f t="shared" si="5"/>
        <v>#DIV/0!</v>
      </c>
      <c r="I155" s="161">
        <f t="shared" si="6"/>
        <v>0</v>
      </c>
    </row>
    <row r="156" spans="1:12" x14ac:dyDescent="0.2">
      <c r="A156" s="123">
        <v>821610</v>
      </c>
      <c r="B156" s="133" t="s">
        <v>316</v>
      </c>
      <c r="C156" s="149">
        <f>'Posebni dio'!G1060+'Posebni dio'!G1000+'Posebni dio'!G2133+'Posebni dio'!G2209+'Posebni dio'!G2380+'Posebni dio'!G2496</f>
        <v>2153000</v>
      </c>
      <c r="D156" s="149">
        <f>'Posebni dio'!H1060+'Posebni dio'!H1000+'Posebni dio'!H2133+'Posebni dio'!H2209+'Posebni dio'!H2380+'Posebni dio'!H2496</f>
        <v>880000</v>
      </c>
      <c r="E156" s="149">
        <f>'Posebni dio'!I1060+'Posebni dio'!I1000+'Posebni dio'!I2133+'Posebni dio'!I2209+'Posebni dio'!I2380+'Posebni dio'!I2496</f>
        <v>2000</v>
      </c>
      <c r="F156" s="149">
        <f>'Posebni dio'!J1060+'Posebni dio'!J1000+'Posebni dio'!J2133+'Posebni dio'!J2209+'Posebni dio'!J2380+'Posebni dio'!J2496</f>
        <v>1251000</v>
      </c>
      <c r="G156" s="149">
        <f>'Posebni dio'!K1060+'Posebni dio'!K1000+'Posebni dio'!K2133+'Posebni dio'!K2209+'Posebni dio'!K2380+'Posebni dio'!K2496</f>
        <v>2133000</v>
      </c>
      <c r="H156" s="175">
        <f t="shared" si="5"/>
        <v>99.071063632141204</v>
      </c>
      <c r="I156" s="161">
        <f t="shared" si="6"/>
        <v>-20000</v>
      </c>
    </row>
    <row r="157" spans="1:12" ht="22.5" x14ac:dyDescent="0.2">
      <c r="A157" s="123">
        <v>821619</v>
      </c>
      <c r="B157" s="139" t="s">
        <v>470</v>
      </c>
      <c r="C157" s="149">
        <f>'Posebni dio'!G386</f>
        <v>0</v>
      </c>
      <c r="D157" s="149">
        <f>'Posebni dio'!H386</f>
        <v>0</v>
      </c>
      <c r="E157" s="149">
        <f>'Posebni dio'!I386</f>
        <v>0</v>
      </c>
      <c r="F157" s="149">
        <f>'Posebni dio'!J386</f>
        <v>0</v>
      </c>
      <c r="G157" s="149">
        <f>'Posebni dio'!K386</f>
        <v>0</v>
      </c>
      <c r="H157" s="175" t="e">
        <f t="shared" si="5"/>
        <v>#DIV/0!</v>
      </c>
      <c r="I157" s="161">
        <f t="shared" si="6"/>
        <v>0</v>
      </c>
    </row>
    <row r="158" spans="1:12" x14ac:dyDescent="0.2">
      <c r="A158" s="123">
        <v>821622</v>
      </c>
      <c r="B158" s="133" t="s">
        <v>43</v>
      </c>
      <c r="C158" s="149">
        <f>'Posebni dio'!G909+'Posebni dio'!G2618</f>
        <v>5265000</v>
      </c>
      <c r="D158" s="149">
        <f>'Posebni dio'!H909+'Posebni dio'!H2618</f>
        <v>0</v>
      </c>
      <c r="E158" s="149">
        <f>'Posebni dio'!I909+'Posebni dio'!I2618</f>
        <v>2765000</v>
      </c>
      <c r="F158" s="149">
        <f>'Posebni dio'!J909+'Posebni dio'!J2618</f>
        <v>2500000</v>
      </c>
      <c r="G158" s="149">
        <f>'Posebni dio'!K909+'Posebni dio'!K2618</f>
        <v>5265000</v>
      </c>
      <c r="H158" s="175">
        <f t="shared" si="5"/>
        <v>100</v>
      </c>
      <c r="I158" s="161">
        <f t="shared" si="6"/>
        <v>0</v>
      </c>
    </row>
    <row r="159" spans="1:12" x14ac:dyDescent="0.2">
      <c r="A159" s="123">
        <v>821624</v>
      </c>
      <c r="B159" s="133" t="s">
        <v>44</v>
      </c>
      <c r="C159" s="149">
        <f>'Posebni dio'!G65+'Posebni dio'!G132+'Posebni dio'!G317+'Posebni dio'!G446+'Posebni dio'!G505+'Posebni dio'!G2075+'Posebni dio'!G2270</f>
        <v>170000</v>
      </c>
      <c r="D159" s="149">
        <f>'Posebni dio'!H65+'Posebni dio'!H132+'Posebni dio'!H317+'Posebni dio'!H446+'Posebni dio'!H505+'Posebni dio'!H2075+'Posebni dio'!H2270</f>
        <v>20000</v>
      </c>
      <c r="E159" s="149">
        <f>'Posebni dio'!I65+'Posebni dio'!I132+'Posebni dio'!I317+'Posebni dio'!I446+'Posebni dio'!I505+'Posebni dio'!I2075+'Posebni dio'!I2270</f>
        <v>0</v>
      </c>
      <c r="F159" s="149">
        <f>'Posebni dio'!J65+'Posebni dio'!J132+'Posebni dio'!J317+'Posebni dio'!J446+'Posebni dio'!J505+'Posebni dio'!J2075+'Posebni dio'!J2270</f>
        <v>150000</v>
      </c>
      <c r="G159" s="149">
        <f>'Posebni dio'!K65+'Posebni dio'!K132+'Posebni dio'!K317+'Posebni dio'!K446+'Posebni dio'!K505+'Posebni dio'!K2075+'Posebni dio'!K2270</f>
        <v>170000</v>
      </c>
      <c r="H159" s="175">
        <f t="shared" si="5"/>
        <v>100</v>
      </c>
      <c r="I159" s="161">
        <f t="shared" si="6"/>
        <v>0</v>
      </c>
    </row>
    <row r="160" spans="1:12" x14ac:dyDescent="0.2">
      <c r="A160" s="123">
        <v>823300</v>
      </c>
      <c r="B160" s="133" t="s">
        <v>182</v>
      </c>
      <c r="C160" s="149">
        <f>'Posebni dio'!G66+'Posebni dio'!G197+'Posebni dio'!G318+'Posebni dio'!G388+'Posebni dio'!G389+'Posebni dio'!G447+'Posebni dio'!G910+'Posebni dio'!G1001+'Posebni dio'!G1947+'Posebni dio'!G2016+'Posebni dio'!G2076+'Posebni dio'!G2210+'Posebni dio'!G2271</f>
        <v>275000</v>
      </c>
      <c r="D160" s="149">
        <f>'Posebni dio'!H66+'Posebni dio'!H197+'Posebni dio'!H318+'Posebni dio'!H388+'Posebni dio'!H389+'Posebni dio'!H447+'Posebni dio'!H910+'Posebni dio'!H1001+'Posebni dio'!H1947+'Posebni dio'!H2016+'Posebni dio'!H2076+'Posebni dio'!H2210+'Posebni dio'!H2271</f>
        <v>275000</v>
      </c>
      <c r="E160" s="149">
        <f>'Posebni dio'!I66+'Posebni dio'!I197+'Posebni dio'!I318+'Posebni dio'!I388+'Posebni dio'!I389+'Posebni dio'!I447+'Posebni dio'!I910+'Posebni dio'!I1001+'Posebni dio'!I1947+'Posebni dio'!I2016+'Posebni dio'!I2076+'Posebni dio'!I2210+'Posebni dio'!I2271</f>
        <v>0</v>
      </c>
      <c r="F160" s="149">
        <f>'Posebni dio'!J66+'Posebni dio'!J197+'Posebni dio'!J318+'Posebni dio'!J388+'Posebni dio'!J389+'Posebni dio'!J447+'Posebni dio'!J910+'Posebni dio'!J1001+'Posebni dio'!J1947+'Posebni dio'!J2016+'Posebni dio'!J2076+'Posebni dio'!J2210+'Posebni dio'!J2271</f>
        <v>0</v>
      </c>
      <c r="G160" s="149">
        <f>'Posebni dio'!K66+'Posebni dio'!K197+'Posebni dio'!K318+'Posebni dio'!K388+'Posebni dio'!K389+'Posebni dio'!K447+'Posebni dio'!K910+'Posebni dio'!K1001+'Posebni dio'!K1947+'Posebni dio'!K2016+'Posebni dio'!K2076+'Posebni dio'!K2210+'Posebni dio'!K2271</f>
        <v>275000</v>
      </c>
      <c r="H160" s="175">
        <f t="shared" si="5"/>
        <v>100</v>
      </c>
      <c r="I160" s="161">
        <f t="shared" si="6"/>
        <v>0</v>
      </c>
    </row>
    <row r="161" spans="1:10" ht="13.5" thickBot="1" x14ac:dyDescent="0.25">
      <c r="A161" s="124">
        <v>823400</v>
      </c>
      <c r="B161" s="135" t="s">
        <v>288</v>
      </c>
      <c r="C161" s="150">
        <f>SUM('Posebni dio'!G390)</f>
        <v>0</v>
      </c>
      <c r="D161" s="150">
        <f>SUM('Posebni dio'!H390)</f>
        <v>0</v>
      </c>
      <c r="E161" s="150">
        <f>SUM('Posebni dio'!I390)</f>
        <v>0</v>
      </c>
      <c r="F161" s="150">
        <f>SUM('Posebni dio'!J390)</f>
        <v>0</v>
      </c>
      <c r="G161" s="150">
        <f>SUM('Posebni dio'!K390)</f>
        <v>0</v>
      </c>
      <c r="H161" s="177" t="e">
        <f t="shared" si="5"/>
        <v>#DIV/0!</v>
      </c>
      <c r="I161" s="162">
        <f t="shared" si="6"/>
        <v>0</v>
      </c>
    </row>
    <row r="162" spans="1:10" ht="14.25" customHeight="1" thickBot="1" x14ac:dyDescent="0.25">
      <c r="A162" s="447"/>
      <c r="B162" s="446" t="s">
        <v>505</v>
      </c>
      <c r="C162" s="448"/>
      <c r="D162" s="448">
        <v>0</v>
      </c>
      <c r="E162" s="448"/>
      <c r="F162" s="448"/>
      <c r="G162" s="449">
        <v>0</v>
      </c>
      <c r="H162" s="450" t="e">
        <f t="shared" si="5"/>
        <v>#DIV/0!</v>
      </c>
      <c r="I162" s="448">
        <f t="shared" si="6"/>
        <v>0</v>
      </c>
    </row>
    <row r="163" spans="1:10" ht="15" thickBot="1" x14ac:dyDescent="0.25">
      <c r="A163" s="229"/>
      <c r="B163" s="230" t="s">
        <v>46</v>
      </c>
      <c r="C163" s="187">
        <f>'Posebni dio'!G67+'Posebni dio'!G134+'Posebni dio'!G198+'Posebni dio'!G255+'Posebni dio'!G319+'Posebni dio'!G391+'Posebni dio'!G448+'Posebni dio'!G506+'Posebni dio'!G911+'Posebni dio'!G1002+'Posebni dio'!G1061+'Posebni dio'!G1948+'Posebni dio'!G2017+'Posebni dio'!G2077+'Posebni dio'!G2211+'Posebni dio'!G2272+'Posebni dio'!G2328+'Posebni dio'!G2381+'Posebni dio'!G2432+'Posebni dio'!G2497+'Posebni dio'!G2554+'Posebni dio'!G2619+'Posebni dio'!G2134+'Posebni dio'!G2678+'Posebni dio'!G2734</f>
        <v>2238</v>
      </c>
      <c r="D163" s="187">
        <f>'Posebni dio'!H67+'Posebni dio'!H134+'Posebni dio'!H198+'Posebni dio'!H255+'Posebni dio'!H319+'Posebni dio'!H391+'Posebni dio'!H448+'Posebni dio'!H506+'Posebni dio'!H911+'Posebni dio'!H1002+'Posebni dio'!H1061+'Posebni dio'!H1948+'Posebni dio'!H2017+'Posebni dio'!H2077+'Posebni dio'!H2211+'Posebni dio'!H2272+'Posebni dio'!H2328+'Posebni dio'!H2381+'Posebni dio'!H2432+'Posebni dio'!H2497+'Posebni dio'!H2554+'Posebni dio'!H2619+'Posebni dio'!H2134+'Posebni dio'!H2678+'Posebni dio'!H2734</f>
        <v>2238</v>
      </c>
      <c r="E163" s="187">
        <f>'Posebni dio'!I67+'Posebni dio'!I134+'Posebni dio'!I198+'Posebni dio'!I255+'Posebni dio'!I319+'Posebni dio'!I391+'Posebni dio'!I448+'Posebni dio'!I506+'Posebni dio'!I911+'Posebni dio'!I1002+'Posebni dio'!I1061+'Posebni dio'!I1948+'Posebni dio'!I2017+'Posebni dio'!I2077+'Posebni dio'!I2211+'Posebni dio'!I2272+'Posebni dio'!I2328+'Posebni dio'!I2381+'Posebni dio'!I2432+'Posebni dio'!I2497+'Posebni dio'!I2554+'Posebni dio'!I2619+'Posebni dio'!I2134+'Posebni dio'!I2678+'Posebni dio'!I2734</f>
        <v>0</v>
      </c>
      <c r="F163" s="187">
        <f>'Posebni dio'!J67+'Posebni dio'!J134+'Posebni dio'!J198+'Posebni dio'!J255+'Posebni dio'!J319+'Posebni dio'!J391+'Posebni dio'!J448+'Posebni dio'!J506+'Posebni dio'!J911+'Posebni dio'!J1002+'Posebni dio'!J1061+'Posebni dio'!J1948+'Posebni dio'!J2017+'Posebni dio'!J2077+'Posebni dio'!J2211+'Posebni dio'!J2272+'Posebni dio'!J2328+'Posebni dio'!J2381+'Posebni dio'!J2432+'Posebni dio'!J2497+'Posebni dio'!J2554+'Posebni dio'!J2619+'Posebni dio'!J2134+'Posebni dio'!J2678+'Posebni dio'!J2734</f>
        <v>0</v>
      </c>
      <c r="G163" s="187">
        <f>'Posebni dio'!K67+'Posebni dio'!K134+'Posebni dio'!K198+'Posebni dio'!K255+'Posebni dio'!K319+'Posebni dio'!K391+'Posebni dio'!K448+'Posebni dio'!K506+'Posebni dio'!K911+'Posebni dio'!K1002+'Posebni dio'!K1061+'Posebni dio'!K1948+'Posebni dio'!K2017+'Posebni dio'!K2077+'Posebni dio'!K2211+'Posebni dio'!K2272+'Posebni dio'!K2328+'Posebni dio'!K2381+'Posebni dio'!K2432+'Posebni dio'!K2497+'Posebni dio'!K2554+'Posebni dio'!K2619+'Posebni dio'!K2134+'Posebni dio'!K2678+'Posebni dio'!K2734</f>
        <v>2238</v>
      </c>
      <c r="H163" s="450">
        <f t="shared" si="5"/>
        <v>100</v>
      </c>
      <c r="I163" s="448">
        <f t="shared" si="6"/>
        <v>0</v>
      </c>
    </row>
    <row r="164" spans="1:10" hidden="1" x14ac:dyDescent="0.2">
      <c r="H164" s="39" t="e">
        <f>D164/C164*100</f>
        <v>#DIV/0!</v>
      </c>
    </row>
    <row r="165" spans="1:10" hidden="1" x14ac:dyDescent="0.2">
      <c r="H165" s="8" t="e">
        <f>D165/C165*100</f>
        <v>#DIV/0!</v>
      </c>
    </row>
    <row r="168" spans="1:10" x14ac:dyDescent="0.2">
      <c r="J168" s="231"/>
    </row>
    <row r="182" s="21" customFormat="1" x14ac:dyDescent="0.2"/>
    <row r="189" s="52" customFormat="1" ht="12" x14ac:dyDescent="0.2"/>
    <row r="193" s="52" customFormat="1" ht="12" x14ac:dyDescent="0.2"/>
    <row r="241" s="63" customFormat="1" ht="12" x14ac:dyDescent="0.2"/>
    <row r="293" spans="1:8" ht="15" x14ac:dyDescent="0.2">
      <c r="A293" s="58"/>
      <c r="B293" s="58"/>
      <c r="C293" s="58"/>
      <c r="D293" s="58"/>
      <c r="E293" s="58"/>
      <c r="F293" s="58"/>
      <c r="G293" s="58"/>
      <c r="H293" s="58"/>
    </row>
    <row r="294" spans="1:8" ht="15" x14ac:dyDescent="0.2">
      <c r="A294" s="58"/>
      <c r="B294" s="58"/>
      <c r="C294" s="58"/>
      <c r="D294" s="58"/>
      <c r="E294" s="58"/>
      <c r="F294" s="58"/>
      <c r="G294" s="58"/>
      <c r="H294" s="58"/>
    </row>
    <row r="295" spans="1:8" ht="15" x14ac:dyDescent="0.2">
      <c r="A295" s="58"/>
      <c r="B295" s="58"/>
      <c r="C295" s="58"/>
      <c r="D295" s="58"/>
      <c r="E295" s="58"/>
      <c r="F295" s="58"/>
      <c r="G295" s="58"/>
      <c r="H295" s="58"/>
    </row>
    <row r="296" spans="1:8" ht="15" x14ac:dyDescent="0.2">
      <c r="A296" s="58"/>
      <c r="B296" s="58"/>
      <c r="C296" s="58"/>
      <c r="D296" s="58"/>
      <c r="E296" s="58"/>
      <c r="F296" s="58"/>
      <c r="G296" s="58"/>
      <c r="H296" s="58"/>
    </row>
    <row r="315" spans="2:7" ht="20.25" x14ac:dyDescent="0.3">
      <c r="B315" s="59"/>
    </row>
    <row r="316" spans="2:7" ht="16.5" x14ac:dyDescent="0.25">
      <c r="B316" s="60"/>
      <c r="C316" s="60"/>
      <c r="D316" s="60"/>
      <c r="E316" s="60"/>
      <c r="F316" s="60"/>
      <c r="G316" s="60"/>
    </row>
    <row r="317" spans="2:7" ht="16.5" x14ac:dyDescent="0.25">
      <c r="B317" s="60"/>
      <c r="C317" s="60"/>
      <c r="D317" s="60"/>
      <c r="E317" s="60"/>
      <c r="F317" s="60"/>
      <c r="G317" s="60"/>
    </row>
    <row r="343" spans="2:2" ht="15" x14ac:dyDescent="0.2">
      <c r="B343" s="58"/>
    </row>
    <row r="363" spans="2:2" ht="20.25" x14ac:dyDescent="0.3">
      <c r="B363" s="59"/>
    </row>
    <row r="364" spans="2:2" ht="16.5" x14ac:dyDescent="0.25">
      <c r="B364" s="60"/>
    </row>
    <row r="365" spans="2:2" ht="16.5" x14ac:dyDescent="0.25">
      <c r="B365" s="60"/>
    </row>
  </sheetData>
  <mergeCells count="5">
    <mergeCell ref="C3:C4"/>
    <mergeCell ref="D3:D4"/>
    <mergeCell ref="E3:E4"/>
    <mergeCell ref="F3:F4"/>
    <mergeCell ref="G3:G4"/>
  </mergeCells>
  <pageMargins left="0.31496062992125984" right="0.51181102362204722" top="0.6692913385826772" bottom="0.62992125984251968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2026.opći dio-prihodi</vt:lpstr>
      <vt:lpstr>Posebni dio</vt:lpstr>
      <vt:lpstr>2026.opći dio-rashodi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VladaHBZ</cp:lastModifiedBy>
  <cp:lastPrinted>2026-02-02T13:00:52Z</cp:lastPrinted>
  <dcterms:created xsi:type="dcterms:W3CDTF">2006-11-08T11:43:52Z</dcterms:created>
  <dcterms:modified xsi:type="dcterms:W3CDTF">2026-02-20T08:36:11Z</dcterms:modified>
</cp:coreProperties>
</file>